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21840" windowHeight="13245"/>
  </bookViews>
  <sheets>
    <sheet name="CALENDARI ZACION" sheetId="1" r:id="rId1"/>
  </sheets>
  <definedNames>
    <definedName name="_xlnm.Print_Area" localSheetId="0">'CALENDARI ZACION'!$A$1:$N$199</definedName>
    <definedName name="_xlnm.Print_Titles" localSheetId="0">'CALENDARI ZACION'!$1:$11</definedName>
  </definedNames>
  <calcPr calcId="125725"/>
</workbook>
</file>

<file path=xl/calcChain.xml><?xml version="1.0" encoding="utf-8"?>
<calcChain xmlns="http://schemas.openxmlformats.org/spreadsheetml/2006/main">
  <c r="B188" i="1"/>
  <c r="N187"/>
  <c r="M187"/>
  <c r="L187"/>
  <c r="K187"/>
  <c r="J187"/>
  <c r="I187"/>
  <c r="H187"/>
  <c r="G187"/>
  <c r="F187"/>
  <c r="E187"/>
  <c r="D187"/>
  <c r="C187"/>
  <c r="B184"/>
  <c r="B183"/>
  <c r="B182"/>
  <c r="B181"/>
  <c r="B180"/>
  <c r="B179"/>
  <c r="N178"/>
  <c r="M178"/>
  <c r="L178"/>
  <c r="K178"/>
  <c r="J178"/>
  <c r="I178"/>
  <c r="H178"/>
  <c r="G178"/>
  <c r="F178"/>
  <c r="E178"/>
  <c r="D178"/>
  <c r="C178"/>
  <c r="B177"/>
  <c r="B176" s="1"/>
  <c r="N176"/>
  <c r="M176"/>
  <c r="L176"/>
  <c r="K176"/>
  <c r="J176"/>
  <c r="I176"/>
  <c r="H176"/>
  <c r="G176"/>
  <c r="F176"/>
  <c r="E176"/>
  <c r="D176"/>
  <c r="C176"/>
  <c r="B175"/>
  <c r="B174"/>
  <c r="B173"/>
  <c r="B172"/>
  <c r="B171"/>
  <c r="B170"/>
  <c r="N169"/>
  <c r="M169"/>
  <c r="L169"/>
  <c r="K169"/>
  <c r="J169"/>
  <c r="I169"/>
  <c r="H169"/>
  <c r="G169"/>
  <c r="F169"/>
  <c r="E169"/>
  <c r="D169"/>
  <c r="C169"/>
  <c r="B168"/>
  <c r="B167"/>
  <c r="B166"/>
  <c r="N165"/>
  <c r="M165"/>
  <c r="M162" s="1"/>
  <c r="L165"/>
  <c r="K165"/>
  <c r="K162" s="1"/>
  <c r="J165"/>
  <c r="I165"/>
  <c r="I162" s="1"/>
  <c r="H165"/>
  <c r="G165"/>
  <c r="F165"/>
  <c r="E165"/>
  <c r="E162" s="1"/>
  <c r="D165"/>
  <c r="C165"/>
  <c r="B164"/>
  <c r="B163"/>
  <c r="B161"/>
  <c r="B160"/>
  <c r="B159"/>
  <c r="B158"/>
  <c r="B157"/>
  <c r="N156"/>
  <c r="M156"/>
  <c r="L156"/>
  <c r="K156"/>
  <c r="J156"/>
  <c r="I156"/>
  <c r="H156"/>
  <c r="G156"/>
  <c r="F156"/>
  <c r="E156"/>
  <c r="D156"/>
  <c r="C156"/>
  <c r="B148"/>
  <c r="B147"/>
  <c r="B146"/>
  <c r="B145"/>
  <c r="B144"/>
  <c r="B143"/>
  <c r="B140"/>
  <c r="B137"/>
  <c r="B136"/>
  <c r="B135"/>
  <c r="B134"/>
  <c r="B133"/>
  <c r="B132"/>
  <c r="B131"/>
  <c r="B130"/>
  <c r="B129"/>
  <c r="B128"/>
  <c r="B127"/>
  <c r="B126"/>
  <c r="B125"/>
  <c r="B124"/>
  <c r="B123"/>
  <c r="N122"/>
  <c r="N121" s="1"/>
  <c r="N120" s="1"/>
  <c r="M122"/>
  <c r="M121" s="1"/>
  <c r="M120" s="1"/>
  <c r="L122"/>
  <c r="L121" s="1"/>
  <c r="L120" s="1"/>
  <c r="K122"/>
  <c r="K121" s="1"/>
  <c r="K120" s="1"/>
  <c r="J122"/>
  <c r="J121" s="1"/>
  <c r="J120" s="1"/>
  <c r="I122"/>
  <c r="I121" s="1"/>
  <c r="I120" s="1"/>
  <c r="H122"/>
  <c r="H121" s="1"/>
  <c r="H120" s="1"/>
  <c r="G122"/>
  <c r="G121" s="1"/>
  <c r="G120" s="1"/>
  <c r="F122"/>
  <c r="F121" s="1"/>
  <c r="F120" s="1"/>
  <c r="E122"/>
  <c r="E121" s="1"/>
  <c r="E120" s="1"/>
  <c r="D122"/>
  <c r="D121" s="1"/>
  <c r="D120" s="1"/>
  <c r="C122"/>
  <c r="C121" s="1"/>
  <c r="C120" s="1"/>
  <c r="B117"/>
  <c r="B116"/>
  <c r="B115"/>
  <c r="B114"/>
  <c r="N113"/>
  <c r="M113"/>
  <c r="M112" s="1"/>
  <c r="L113"/>
  <c r="L112" s="1"/>
  <c r="K113"/>
  <c r="K112" s="1"/>
  <c r="J113"/>
  <c r="J112" s="1"/>
  <c r="I113"/>
  <c r="I112" s="1"/>
  <c r="H113"/>
  <c r="H112" s="1"/>
  <c r="G113"/>
  <c r="G112" s="1"/>
  <c r="F113"/>
  <c r="F112" s="1"/>
  <c r="E113"/>
  <c r="E112" s="1"/>
  <c r="D113"/>
  <c r="D112" s="1"/>
  <c r="C113"/>
  <c r="C112" s="1"/>
  <c r="N112"/>
  <c r="B108"/>
  <c r="B107"/>
  <c r="B106"/>
  <c r="N105"/>
  <c r="M105"/>
  <c r="L105"/>
  <c r="K105"/>
  <c r="J105"/>
  <c r="I105"/>
  <c r="H105"/>
  <c r="G105"/>
  <c r="F105"/>
  <c r="E105"/>
  <c r="D105"/>
  <c r="C105"/>
  <c r="B104"/>
  <c r="B103"/>
  <c r="N102"/>
  <c r="M102"/>
  <c r="L102"/>
  <c r="K102"/>
  <c r="J102"/>
  <c r="I102"/>
  <c r="H102"/>
  <c r="G102"/>
  <c r="F102"/>
  <c r="E102"/>
  <c r="D102"/>
  <c r="C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N83"/>
  <c r="M83"/>
  <c r="L83"/>
  <c r="K83"/>
  <c r="J83"/>
  <c r="I83"/>
  <c r="H83"/>
  <c r="G83"/>
  <c r="F83"/>
  <c r="E83"/>
  <c r="D83"/>
  <c r="C83"/>
  <c r="B82"/>
  <c r="B81"/>
  <c r="N80"/>
  <c r="M80"/>
  <c r="L80"/>
  <c r="K80"/>
  <c r="J80"/>
  <c r="I80"/>
  <c r="H80"/>
  <c r="G80"/>
  <c r="F80"/>
  <c r="E80"/>
  <c r="D80"/>
  <c r="C80"/>
  <c r="B79"/>
  <c r="B78"/>
  <c r="N77"/>
  <c r="M77"/>
  <c r="L77"/>
  <c r="K77"/>
  <c r="J77"/>
  <c r="I77"/>
  <c r="H77"/>
  <c r="G77"/>
  <c r="F77"/>
  <c r="E77"/>
  <c r="D77"/>
  <c r="C77"/>
  <c r="B76"/>
  <c r="B75"/>
  <c r="N74"/>
  <c r="M74"/>
  <c r="L74"/>
  <c r="K74"/>
  <c r="J74"/>
  <c r="I74"/>
  <c r="H74"/>
  <c r="G74"/>
  <c r="F74"/>
  <c r="E74"/>
  <c r="D74"/>
  <c r="C74"/>
  <c r="B73"/>
  <c r="B72"/>
  <c r="B71"/>
  <c r="N70"/>
  <c r="M70"/>
  <c r="L70"/>
  <c r="K70"/>
  <c r="J70"/>
  <c r="I70"/>
  <c r="H70"/>
  <c r="G70"/>
  <c r="F70"/>
  <c r="E70"/>
  <c r="D70"/>
  <c r="C70"/>
  <c r="B69"/>
  <c r="B68" s="1"/>
  <c r="N68"/>
  <c r="M68"/>
  <c r="L68"/>
  <c r="K68"/>
  <c r="J68"/>
  <c r="I68"/>
  <c r="H68"/>
  <c r="G68"/>
  <c r="F68"/>
  <c r="E68"/>
  <c r="D68"/>
  <c r="C68"/>
  <c r="B67"/>
  <c r="B66"/>
  <c r="B65"/>
  <c r="N64"/>
  <c r="M64"/>
  <c r="L64"/>
  <c r="K64"/>
  <c r="J64"/>
  <c r="I64"/>
  <c r="H64"/>
  <c r="G64"/>
  <c r="F64"/>
  <c r="E64"/>
  <c r="D64"/>
  <c r="C64"/>
  <c r="B63"/>
  <c r="B62"/>
  <c r="N61"/>
  <c r="M61"/>
  <c r="L61"/>
  <c r="K61"/>
  <c r="J61"/>
  <c r="I61"/>
  <c r="H61"/>
  <c r="G61"/>
  <c r="F61"/>
  <c r="E61"/>
  <c r="D61"/>
  <c r="C61"/>
  <c r="B60"/>
  <c r="B59" s="1"/>
  <c r="N59"/>
  <c r="M59"/>
  <c r="L59"/>
  <c r="K59"/>
  <c r="J59"/>
  <c r="I59"/>
  <c r="H59"/>
  <c r="G59"/>
  <c r="F59"/>
  <c r="E59"/>
  <c r="D59"/>
  <c r="C59"/>
  <c r="B58"/>
  <c r="B57"/>
  <c r="B56"/>
  <c r="N55"/>
  <c r="M55"/>
  <c r="L55"/>
  <c r="K55"/>
  <c r="J55"/>
  <c r="I55"/>
  <c r="H55"/>
  <c r="G55"/>
  <c r="F55"/>
  <c r="E55"/>
  <c r="D55"/>
  <c r="C55"/>
  <c r="B54"/>
  <c r="B53"/>
  <c r="N52"/>
  <c r="M52"/>
  <c r="L52"/>
  <c r="K52"/>
  <c r="J52"/>
  <c r="I52"/>
  <c r="H52"/>
  <c r="G52"/>
  <c r="F52"/>
  <c r="E52"/>
  <c r="D52"/>
  <c r="C52"/>
  <c r="B51"/>
  <c r="B50"/>
  <c r="B49"/>
  <c r="B48"/>
  <c r="B47"/>
  <c r="N46"/>
  <c r="M46"/>
  <c r="L46"/>
  <c r="K46"/>
  <c r="J46"/>
  <c r="I46"/>
  <c r="H46"/>
  <c r="G46"/>
  <c r="F46"/>
  <c r="E46"/>
  <c r="D46"/>
  <c r="C46"/>
  <c r="B45"/>
  <c r="B44"/>
  <c r="N43"/>
  <c r="M43"/>
  <c r="L43"/>
  <c r="K43"/>
  <c r="J43"/>
  <c r="I43"/>
  <c r="H43"/>
  <c r="G43"/>
  <c r="F43"/>
  <c r="E43"/>
  <c r="D43"/>
  <c r="C43"/>
  <c r="B41"/>
  <c r="B40"/>
  <c r="B39"/>
  <c r="B38"/>
  <c r="N37"/>
  <c r="M37"/>
  <c r="L37"/>
  <c r="K37"/>
  <c r="J37"/>
  <c r="I37"/>
  <c r="H37"/>
  <c r="G37"/>
  <c r="F37"/>
  <c r="E37"/>
  <c r="D37"/>
  <c r="C37"/>
  <c r="B33"/>
  <c r="N32"/>
  <c r="M32"/>
  <c r="L32"/>
  <c r="K32"/>
  <c r="J32"/>
  <c r="I32"/>
  <c r="H32"/>
  <c r="G32"/>
  <c r="F32"/>
  <c r="E32"/>
  <c r="D32"/>
  <c r="C32"/>
  <c r="B29"/>
  <c r="B28" s="1"/>
  <c r="N28"/>
  <c r="M28"/>
  <c r="L28"/>
  <c r="K28"/>
  <c r="J28"/>
  <c r="I28"/>
  <c r="H28"/>
  <c r="G28"/>
  <c r="F28"/>
  <c r="E28"/>
  <c r="D28"/>
  <c r="C28"/>
  <c r="B27"/>
  <c r="B26"/>
  <c r="B25" s="1"/>
  <c r="N25"/>
  <c r="M25"/>
  <c r="L25"/>
  <c r="K25"/>
  <c r="J25"/>
  <c r="I25"/>
  <c r="H25"/>
  <c r="G25"/>
  <c r="F25"/>
  <c r="E25"/>
  <c r="D25"/>
  <c r="C25"/>
  <c r="B24"/>
  <c r="B23"/>
  <c r="N22"/>
  <c r="M22"/>
  <c r="L22"/>
  <c r="K22"/>
  <c r="J22"/>
  <c r="I22"/>
  <c r="H22"/>
  <c r="G22"/>
  <c r="F22"/>
  <c r="E22"/>
  <c r="D22"/>
  <c r="C22"/>
  <c r="B21"/>
  <c r="B20" s="1"/>
  <c r="N20"/>
  <c r="M20"/>
  <c r="L20"/>
  <c r="K20"/>
  <c r="J20"/>
  <c r="I20"/>
  <c r="H20"/>
  <c r="G20"/>
  <c r="F20"/>
  <c r="E20"/>
  <c r="D20"/>
  <c r="C20"/>
  <c r="B19"/>
  <c r="B18"/>
  <c r="B17"/>
  <c r="B16"/>
  <c r="N15"/>
  <c r="M15"/>
  <c r="L15"/>
  <c r="K15"/>
  <c r="J15"/>
  <c r="I15"/>
  <c r="H15"/>
  <c r="G15"/>
  <c r="F15"/>
  <c r="E15"/>
  <c r="D15"/>
  <c r="C15"/>
  <c r="D162" l="1"/>
  <c r="D155" s="1"/>
  <c r="H162"/>
  <c r="L162"/>
  <c r="B165"/>
  <c r="B162" s="1"/>
  <c r="B77"/>
  <c r="B105"/>
  <c r="K42"/>
  <c r="K36" s="1"/>
  <c r="C162"/>
  <c r="C154" s="1"/>
  <c r="G162"/>
  <c r="G155" s="1"/>
  <c r="B169"/>
  <c r="B55"/>
  <c r="B83"/>
  <c r="F162"/>
  <c r="F155" s="1"/>
  <c r="J162"/>
  <c r="J154" s="1"/>
  <c r="N162"/>
  <c r="N155" s="1"/>
  <c r="C42"/>
  <c r="C36" s="1"/>
  <c r="I154"/>
  <c r="B102"/>
  <c r="N14"/>
  <c r="B43"/>
  <c r="J155"/>
  <c r="B122"/>
  <c r="B121" s="1"/>
  <c r="B120" s="1"/>
  <c r="D42"/>
  <c r="H42"/>
  <c r="H36" s="1"/>
  <c r="L42"/>
  <c r="L36" s="1"/>
  <c r="I42"/>
  <c r="I36" s="1"/>
  <c r="B64"/>
  <c r="B70"/>
  <c r="D14"/>
  <c r="L14"/>
  <c r="G42"/>
  <c r="G36" s="1"/>
  <c r="E42"/>
  <c r="E36" s="1"/>
  <c r="M42"/>
  <c r="M36" s="1"/>
  <c r="B61"/>
  <c r="K154"/>
  <c r="G14"/>
  <c r="B74"/>
  <c r="B113"/>
  <c r="B112" s="1"/>
  <c r="B187"/>
  <c r="F42"/>
  <c r="F36" s="1"/>
  <c r="J42"/>
  <c r="J36" s="1"/>
  <c r="N42"/>
  <c r="N36" s="1"/>
  <c r="B52"/>
  <c r="B142"/>
  <c r="H155"/>
  <c r="L155"/>
  <c r="C14"/>
  <c r="B80"/>
  <c r="B156"/>
  <c r="B32"/>
  <c r="D36"/>
  <c r="B37"/>
  <c r="B46"/>
  <c r="E154"/>
  <c r="M154"/>
  <c r="F154"/>
  <c r="B178"/>
  <c r="K14"/>
  <c r="B22"/>
  <c r="H14"/>
  <c r="E155"/>
  <c r="I155"/>
  <c r="M155"/>
  <c r="D154"/>
  <c r="H154"/>
  <c r="L154"/>
  <c r="I14"/>
  <c r="M14"/>
  <c r="B15"/>
  <c r="F14"/>
  <c r="J14"/>
  <c r="K155"/>
  <c r="E14"/>
  <c r="G154" l="1"/>
  <c r="G12" s="1"/>
  <c r="G150"/>
  <c r="N154"/>
  <c r="D150"/>
  <c r="C155"/>
  <c r="L150"/>
  <c r="N150"/>
  <c r="K12"/>
  <c r="C12"/>
  <c r="K150"/>
  <c r="C150"/>
  <c r="E150"/>
  <c r="F12"/>
  <c r="M12"/>
  <c r="B42"/>
  <c r="B36" s="1"/>
  <c r="B155"/>
  <c r="B154" s="1"/>
  <c r="L12"/>
  <c r="E12"/>
  <c r="J12"/>
  <c r="I12"/>
  <c r="H12"/>
  <c r="N12"/>
  <c r="D12"/>
  <c r="H150"/>
  <c r="I150"/>
  <c r="B14"/>
  <c r="B150" s="1"/>
  <c r="J150"/>
  <c r="M150"/>
  <c r="F150"/>
  <c r="B12" l="1"/>
</calcChain>
</file>

<file path=xl/sharedStrings.xml><?xml version="1.0" encoding="utf-8"?>
<sst xmlns="http://schemas.openxmlformats.org/spreadsheetml/2006/main" count="180" uniqueCount="178">
  <si>
    <t>GOBIERNO DEL ESTADO DE OAXACA</t>
  </si>
  <si>
    <t>SECRETARÍA  DE FINANZAS</t>
  </si>
  <si>
    <t>CALENDARIO DE INGRESOS DEL EJERCICIO FISCAL 2014</t>
  </si>
  <si>
    <t>(EN PESOS)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</si>
  <si>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</si>
  <si>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</si>
  <si>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</si>
  <si>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</si>
  <si>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</si>
  <si>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</si>
  <si>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</si>
  <si>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</si>
  <si>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</si>
  <si>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</si>
  <si>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</si>
  <si>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</si>
  <si>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</si>
  <si>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</si>
  <si>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</si>
  <si>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</si>
  <si>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</si>
  <si>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Sobre Rifas, Sorteos, Loterías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</si>
  <si>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</si>
  <si>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</si>
  <si>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</si>
  <si>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</si>
  <si>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Vehículos</t>
  </si>
  <si>
    <t>IMPUESTOS SOBRE LA PRODUCCIÓN, EL COMERCIO, EL CONSUMO Y LAS TRANSACCIONES</t>
  </si>
  <si>
    <t>Sobre la Adquisición de Vehículos de Motor Usados</t>
  </si>
  <si>
    <t>Sobre la Prestación de Servicios de Hospedaje</t>
  </si>
  <si>
    <t>IMPUESTOS SOBRE NÒMINAS O ASIMILABLES</t>
  </si>
  <si>
    <t>Impuesto sobre erogaciones por remuneraciones al trabajo personal</t>
  </si>
  <si>
    <t>ACCESORIOS</t>
  </si>
  <si>
    <t>OTROS IMPUESTOS</t>
  </si>
  <si>
    <t>Impuesto al Desarrollo Social</t>
  </si>
  <si>
    <t>CONTRIBUCIONES DE MEJORAS</t>
  </si>
  <si>
    <t xml:space="preserve">Contribución de Mejoras </t>
  </si>
  <si>
    <t>DERECHOS</t>
  </si>
  <si>
    <t>DERECHOS POR EL USO, GOCE O APROVECHAMIENTO DE BIENES DE DOMINIO PÚBLICO</t>
  </si>
  <si>
    <t xml:space="preserve">Coordinacion de Espacios Culturales </t>
  </si>
  <si>
    <t>Secretaría de Administración</t>
  </si>
  <si>
    <t>Casa de la Cultura Oaxaqueña</t>
  </si>
  <si>
    <t>Jardín Etnobotánico</t>
  </si>
  <si>
    <t>DERECHOS POR PRESTACIÓN DE SERVICIOS PÚBLICOS</t>
  </si>
  <si>
    <t>Administración Pública</t>
  </si>
  <si>
    <t>Comunes</t>
  </si>
  <si>
    <t>Transparencia</t>
  </si>
  <si>
    <t>Secretaría General de Gobierno</t>
  </si>
  <si>
    <t>Legalización y Registro de documentos</t>
  </si>
  <si>
    <t>Registro civil</t>
  </si>
  <si>
    <t>Registro público de la propiedad y del comercio</t>
  </si>
  <si>
    <t>Protección Civil</t>
  </si>
  <si>
    <t>Regularización de la tenencia de la tierra urbana</t>
  </si>
  <si>
    <t>Consejería Jurídica del Gobierno del Estado</t>
  </si>
  <si>
    <t>Ejercicio notarial</t>
  </si>
  <si>
    <t>Publicaciones</t>
  </si>
  <si>
    <t>Secretaría de Seguridad Pública</t>
  </si>
  <si>
    <t>Relacionados con la Seguridad Pública</t>
  </si>
  <si>
    <t>Transito y Vialidad</t>
  </si>
  <si>
    <t>Policia Auxiliar Bancaria, Industrial y comercial</t>
  </si>
  <si>
    <t>Secretaría de Vialidad y Transporte</t>
  </si>
  <si>
    <t>Servicio Público de Transporte y Control Vehicular</t>
  </si>
  <si>
    <t>Secretaría de Salud y Servicios Coordinados de Salud</t>
  </si>
  <si>
    <t>Atención en Salud</t>
  </si>
  <si>
    <t>Vigilancia y Control Sanitario</t>
  </si>
  <si>
    <t>Secretaría de las Infraestructruras y el Ordenamiento Territorial Sustentable</t>
  </si>
  <si>
    <t>Relacionados con Obra Pública</t>
  </si>
  <si>
    <t>Protección Ambiental</t>
  </si>
  <si>
    <t>Supervisión de Obra Pública</t>
  </si>
  <si>
    <t>Secretaría de Turismo y Desarrollo Económico</t>
  </si>
  <si>
    <t>Eventos Lunes del Cerro</t>
  </si>
  <si>
    <t>Secretaría de las Culturas y Artes de Oaxaca</t>
  </si>
  <si>
    <t xml:space="preserve">Casa de la Cultura Oaxaqueña </t>
  </si>
  <si>
    <t>Artes plásticas Rufino Tamayo</t>
  </si>
  <si>
    <t>Centro de Iniciación Musical de Oaxaca</t>
  </si>
  <si>
    <t>Secretaría de Finanzas</t>
  </si>
  <si>
    <t>Relacionados con la Hacienda Pública Estatal</t>
  </si>
  <si>
    <t>Catastrales</t>
  </si>
  <si>
    <t>Relacionados con el Registro, Adquisiciones y Permisos</t>
  </si>
  <si>
    <t xml:space="preserve">Archivo del Poder Ejecutivo </t>
  </si>
  <si>
    <t>Secretaría de la Contraloría y Transparencia Gubernamental</t>
  </si>
  <si>
    <t>Constancias</t>
  </si>
  <si>
    <t>Inspección y Vigilancia</t>
  </si>
  <si>
    <t>DERECHOS POR PRESTACIÓN DE SERVICIOS EDUCATIVOS</t>
  </si>
  <si>
    <t>Novauniversitas</t>
  </si>
  <si>
    <t>Universidad  Tecnológica de los Valles Centrales de Oaxaca</t>
  </si>
  <si>
    <t>Universidad del Istmo</t>
  </si>
  <si>
    <t>Universidad del Mar</t>
  </si>
  <si>
    <t>Universidad del Papaloapan</t>
  </si>
  <si>
    <t>Universidad de la Cañada</t>
  </si>
  <si>
    <t>Universidad de la Sierra Juárez</t>
  </si>
  <si>
    <t>Universidad de la Sierra Sur</t>
  </si>
  <si>
    <t>Universidad de Chalcatongo</t>
  </si>
  <si>
    <t>Universidad de la Costa</t>
  </si>
  <si>
    <t>Universidad Tecnológica de la Mixteca</t>
  </si>
  <si>
    <t>Universidad Técnologica de la Sierra Sur</t>
  </si>
  <si>
    <t>Instituto Estatal de Educación Pública de Oaxaca</t>
  </si>
  <si>
    <t>Instituto de Estudios de Bachillerato del Estado de Oaxaca</t>
  </si>
  <si>
    <t>Instituto Tecnólogico de Teposcolula</t>
  </si>
  <si>
    <t>Colegio de Bachilleres del Estado de Oaxaca</t>
  </si>
  <si>
    <t>Colegio de Estudios Científicos y Tecnológicos del Estado de Oaxaca</t>
  </si>
  <si>
    <t>Instituto de Capacitación y Productividad para el Trabajo del Estado de Oaxaca</t>
  </si>
  <si>
    <t>DERECHOS POR LA PRESTACIÓN DE SERVICIOS RELACIONADOS  DE AGUA, ALCANTARRILLADO Y DRENAJE</t>
  </si>
  <si>
    <t>Comisión Estatal del Agua</t>
  </si>
  <si>
    <t>DERECHOS POR LA PRESTACIÓN DE SERVICIOS  A CARGO DEL SISTEMA PARA EL DESARROLLO INTEGRAL DE LA FAMILIA</t>
  </si>
  <si>
    <t>Sistema DIF</t>
  </si>
  <si>
    <t>OTROS DERECHOS</t>
  </si>
  <si>
    <t>PRODUCTOS</t>
  </si>
  <si>
    <t xml:space="preserve">PRODUCTOS DE TIPO CORRIENTE </t>
  </si>
  <si>
    <t>Productos Derivados de Uso, Goce y Aprovechamiento de Bienes No Sujetos a Régimen de Dominio Público</t>
  </si>
  <si>
    <t>Enajenación de Bienes Muebles e Inmuebles</t>
  </si>
  <si>
    <t>Enajenación de Bienes Muebles no Sujetos a ser Inventariados</t>
  </si>
  <si>
    <t>Otros Productos que Generen Ingresos Corrientes</t>
  </si>
  <si>
    <t>APROVECHAMIENTOS</t>
  </si>
  <si>
    <t>APROVECHAMIENTOS DE TIPO CORRIENTE</t>
  </si>
  <si>
    <t xml:space="preserve">Incentivos Derivados de Colaboración Fiscal 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</si>
  <si>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</si>
  <si>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</si>
  <si>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</si>
  <si>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</si>
  <si>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Impuestos a las Ventas Finales de Gasolinas y Diesel</t>
  </si>
  <si>
    <t>Fondo Resarcitorio del Impuesto Sobre Automóviles Nuevos</t>
  </si>
  <si>
    <t>Multas</t>
  </si>
  <si>
    <t>Indemnizaciones</t>
  </si>
  <si>
    <t>Reintegros</t>
  </si>
  <si>
    <t>Fianzas</t>
  </si>
  <si>
    <t>Aprovechamiento por Participaciones Derivadas de Aplicación de Leyes</t>
  </si>
  <si>
    <t>Aprovechamiento por Aportaciones</t>
  </si>
  <si>
    <t>Aprovechamiento por Cooperaciones</t>
  </si>
  <si>
    <t>Otros Aprovechamientos</t>
  </si>
  <si>
    <t>APROVECHAMIENTOS DE CAPITAL</t>
  </si>
  <si>
    <t>CONTRIBUCIONES NO COMPRENDIDAS EN LAS FRACCIONES DE LA LEY DE INGRESOS CAUSADOS EN EJERCICIOS FISCALES ANTERIORES PENDIENTES DE LIQUIDACIÓN O PAGO</t>
  </si>
  <si>
    <t>INGRESOS POR VENTA DE BIENES Y SERVICIOS</t>
  </si>
  <si>
    <t xml:space="preserve">INGRESOS POR VENTA DE BIENES Y SERVICIOS DE ORGANISMOS DESCENTRALIZADOS  </t>
  </si>
  <si>
    <t xml:space="preserve">Por las actividades de producción y/o comercialización de Organismos Descentralizados </t>
  </si>
  <si>
    <t xml:space="preserve">INGRESOS DE OPERACIÒN DE ENTIDADES EMPRESARIALES  </t>
  </si>
  <si>
    <t>Por las actividades empresariales de los organismos descentralizados</t>
  </si>
  <si>
    <t>INGRESOS POR VENTAS DE BIENES Y SERVICIOS PRODUCIDOS EN ESTABLECIMIENTOS DEL GOBIERNO CENTRAL</t>
  </si>
  <si>
    <t>Por las actividades de producción y/o comercialización de Dependencias de la Administración Pública Centralizada</t>
  </si>
  <si>
    <t>INGRESOS DE GESTIÓN</t>
  </si>
  <si>
    <t>PARTICIPACIONES, APORTACIONES, TRANSFERENCIAS, ASIGNACIONES, SUBSIDIOS Y OTRAS AYUDAS</t>
  </si>
  <si>
    <t>PARTICIPACIONES Y APORTACIONES</t>
  </si>
  <si>
    <t>Fondo General de Participaciones</t>
  </si>
  <si>
    <t>Fondo de Fomento Municipal</t>
  </si>
  <si>
    <t>Participaciones en Impuestos Especiales</t>
  </si>
  <si>
    <t xml:space="preserve">Fondo de Compensación  </t>
  </si>
  <si>
    <t>Fondo de Aportaciones para la Educación Básica y Normal</t>
  </si>
  <si>
    <t>Fondo de Aportaciones para los Servicios de Salud</t>
  </si>
  <si>
    <t>Fondo de Aportaciones para la Infraestructura Social</t>
  </si>
  <si>
    <t>Infraestructura Social Estatal</t>
  </si>
  <si>
    <t>Infraestructura Social Municipal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</si>
  <si>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</si>
  <si>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</si>
  <si>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</si>
  <si>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Educativa Básica</t>
  </si>
  <si>
    <t>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</si>
  <si>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</si>
  <si>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</si>
  <si>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</si>
  <si>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</si>
  <si>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Convenios</t>
  </si>
  <si>
    <t>TRANSFERENCIAS, ASIGNACIONES, SUBSIDIOS Y OTRAS AYUDAS</t>
  </si>
  <si>
    <t>Transferencias Internas y Asignaciones al Sector Público</t>
  </si>
  <si>
    <t>Transferencias Internas al Resto del Sector Público</t>
  </si>
  <si>
    <t xml:space="preserve">Subsidios y Subvenciones </t>
  </si>
  <si>
    <t>Ayudas sociales</t>
  </si>
  <si>
    <t>Pensiones y jubilaciones</t>
  </si>
  <si>
    <t xml:space="preserve">Transferencias a Fideicomisos, mandatos y análogos </t>
  </si>
  <si>
    <t>OTROS INGRESOS</t>
  </si>
  <si>
    <t>Intereses Ganados de Valores, Creditos, Bonos y Otros</t>
  </si>
  <si>
    <t>APORTACIONES</t>
  </si>
  <si>
    <t>PARTICIPACIONES</t>
  </si>
  <si>
    <t>Suministro de Agua Potable</t>
  </si>
  <si>
    <t>Fondo de Fiscalización y Recaudación</t>
  </si>
  <si>
    <t>SECRETARIO DE FINANZAS</t>
  </si>
  <si>
    <t>REYES MANTECON, SAN BARTOLO COYOTEPEC, OAXACA,  30 DE ENERO DE  2014</t>
  </si>
  <si>
    <t>ENRIQUE C. ARNAUD VIÑAS</t>
  </si>
  <si>
    <t>De conformidad con lo señalado en el artículo 66 segundo párrafo de la Ley General de Contabilidad Gubernamental, así como a la Norma para establecer la estructura del Calendario de Ingresos base mensual emitida por el Consejo Nacional de Armonización Contable, publicada en el Diario Oficial de la Federación con fecha 3 de abril de 2013 y en el Periódico Oficial del Estado con fecha 6 de abril de 2013, se emite el Calendario de Ingresos para el Ejercicio Fiscal 2014: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</si>
</sst>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\ &quot;de&quot;\ mmmm\ &quot;de&quot;\ yyyy"/>
    <numFmt numFmtId="165" formatCode="_(* #,##0.00_);_(* \(#,##0.00\);_(* &quot;-&quot;??_);_(@_)"/>
    <numFmt numFmtId="166" formatCode="d\-mmm\-yy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/>
    <xf numFmtId="0" fontId="3" fillId="0" borderId="0" xfId="1" applyFont="1"/>
    <xf numFmtId="43" fontId="2" fillId="0" borderId="0" xfId="2" applyFont="1"/>
    <xf numFmtId="0" fontId="5" fillId="0" borderId="0" xfId="1" applyFont="1" applyAlignment="1">
      <alignment horizontal="center"/>
    </xf>
    <xf numFmtId="43" fontId="5" fillId="0" borderId="0" xfId="2" applyFont="1" applyAlignment="1">
      <alignment horizontal="center"/>
    </xf>
    <xf numFmtId="0" fontId="8" fillId="0" borderId="0" xfId="1" applyFont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3" fontId="10" fillId="2" borderId="1" xfId="2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3" fontId="3" fillId="0" borderId="0" xfId="1" applyNumberFormat="1" applyFont="1"/>
    <xf numFmtId="43" fontId="2" fillId="0" borderId="0" xfId="1" applyNumberFormat="1" applyFont="1"/>
    <xf numFmtId="43" fontId="3" fillId="3" borderId="1" xfId="2" applyFont="1" applyFill="1" applyBorder="1" applyAlignment="1">
      <alignment horizontal="center" vertical="center"/>
    </xf>
    <xf numFmtId="43" fontId="3" fillId="4" borderId="1" xfId="1" applyNumberFormat="1" applyFont="1" applyFill="1" applyBorder="1" applyAlignment="1">
      <alignment horizontal="left"/>
    </xf>
    <xf numFmtId="43" fontId="3" fillId="0" borderId="2" xfId="1" applyNumberFormat="1" applyFont="1" applyFill="1" applyBorder="1" applyAlignment="1">
      <alignment horizontal="left" indent="1"/>
    </xf>
    <xf numFmtId="0" fontId="2" fillId="0" borderId="0" xfId="1" applyFont="1" applyFill="1"/>
    <xf numFmtId="43" fontId="2" fillId="0" borderId="2" xfId="1" applyNumberFormat="1" applyFont="1" applyFill="1" applyBorder="1" applyAlignment="1">
      <alignment horizontal="left" indent="1"/>
    </xf>
    <xf numFmtId="43" fontId="2" fillId="0" borderId="2" xfId="2" applyFont="1" applyFill="1" applyBorder="1" applyAlignment="1">
      <alignment horizontal="justify"/>
    </xf>
    <xf numFmtId="43" fontId="3" fillId="0" borderId="2" xfId="2" applyFont="1" applyFill="1" applyBorder="1" applyAlignment="1">
      <alignment horizontal="justify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Border="1"/>
    <xf numFmtId="43" fontId="2" fillId="0" borderId="0" xfId="2" applyFont="1" applyBorder="1"/>
    <xf numFmtId="43" fontId="3" fillId="0" borderId="0" xfId="1" applyNumberFormat="1" applyFont="1" applyBorder="1"/>
    <xf numFmtId="43" fontId="3" fillId="0" borderId="2" xfId="1" applyNumberFormat="1" applyFont="1" applyFill="1" applyBorder="1" applyAlignment="1">
      <alignment horizontal="left" indent="2"/>
    </xf>
    <xf numFmtId="43" fontId="2" fillId="0" borderId="2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/>
    <xf numFmtId="0" fontId="3" fillId="0" borderId="0" xfId="1" applyFont="1" applyFill="1" applyBorder="1"/>
    <xf numFmtId="43" fontId="2" fillId="0" borderId="0" xfId="2" applyFont="1" applyFill="1" applyBorder="1"/>
    <xf numFmtId="43" fontId="3" fillId="0" borderId="3" xfId="3" applyFont="1" applyFill="1" applyBorder="1" applyAlignment="1">
      <alignment horizontal="left" indent="1"/>
    </xf>
    <xf numFmtId="43" fontId="2" fillId="0" borderId="2" xfId="1" applyNumberFormat="1" applyFont="1" applyFill="1" applyBorder="1" applyAlignment="1">
      <alignment horizontal="left" wrapText="1" indent="2"/>
    </xf>
    <xf numFmtId="43" fontId="2" fillId="0" borderId="0" xfId="1" applyNumberFormat="1" applyFont="1" applyFill="1" applyBorder="1"/>
    <xf numFmtId="43" fontId="3" fillId="0" borderId="2" xfId="1" applyNumberFormat="1" applyFont="1" applyFill="1" applyBorder="1" applyAlignment="1">
      <alignment horizontal="left" wrapText="1" indent="2"/>
    </xf>
    <xf numFmtId="43" fontId="2" fillId="0" borderId="2" xfId="2" applyFont="1" applyFill="1" applyBorder="1" applyAlignment="1">
      <alignment horizontal="left" wrapText="1" indent="2"/>
    </xf>
    <xf numFmtId="0" fontId="3" fillId="0" borderId="0" xfId="1" applyFont="1" applyFill="1" applyBorder="1" applyAlignment="1">
      <alignment horizontal="left" indent="1"/>
    </xf>
    <xf numFmtId="43" fontId="2" fillId="0" borderId="0" xfId="2" applyFont="1" applyFill="1" applyBorder="1" applyAlignment="1">
      <alignment horizontal="justify"/>
    </xf>
    <xf numFmtId="43" fontId="2" fillId="6" borderId="1" xfId="2" applyFont="1" applyFill="1" applyBorder="1" applyAlignment="1">
      <alignment horizontal="justify"/>
    </xf>
    <xf numFmtId="43" fontId="11" fillId="0" borderId="0" xfId="2" applyFont="1" applyBorder="1" applyAlignment="1">
      <alignment horizontal="right" vertical="center"/>
    </xf>
    <xf numFmtId="43" fontId="3" fillId="0" borderId="1" xfId="2" applyFont="1" applyBorder="1"/>
    <xf numFmtId="43" fontId="11" fillId="0" borderId="0" xfId="2" applyFont="1" applyFill="1" applyBorder="1" applyAlignment="1">
      <alignment horizontal="right" vertical="center"/>
    </xf>
    <xf numFmtId="43" fontId="2" fillId="0" borderId="4" xfId="1" applyNumberFormat="1" applyFont="1" applyFill="1" applyBorder="1" applyAlignment="1">
      <alignment horizontal="left" wrapText="1" indent="2"/>
    </xf>
    <xf numFmtId="0" fontId="13" fillId="0" borderId="0" xfId="1" applyFont="1" applyFill="1"/>
    <xf numFmtId="0" fontId="3" fillId="0" borderId="1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justify" wrapText="1"/>
    </xf>
    <xf numFmtId="0" fontId="3" fillId="0" borderId="0" xfId="1" applyFont="1" applyFill="1" applyBorder="1" applyAlignment="1">
      <alignment horizontal="justify" wrapText="1"/>
    </xf>
    <xf numFmtId="14" fontId="2" fillId="0" borderId="0" xfId="2" applyNumberFormat="1" applyFont="1"/>
    <xf numFmtId="43" fontId="3" fillId="0" borderId="2" xfId="22" applyFont="1" applyFill="1" applyBorder="1" applyAlignment="1">
      <alignment horizontal="left" wrapText="1" indent="2"/>
    </xf>
    <xf numFmtId="43" fontId="2" fillId="0" borderId="0" xfId="22" applyFont="1" applyFill="1"/>
    <xf numFmtId="43" fontId="3" fillId="0" borderId="0" xfId="1" applyNumberFormat="1" applyFont="1" applyFill="1" applyBorder="1" applyAlignment="1">
      <alignment horizontal="left" indent="1"/>
    </xf>
    <xf numFmtId="43" fontId="3" fillId="0" borderId="0" xfId="22" applyFont="1" applyFill="1" applyBorder="1" applyAlignment="1">
      <alignment horizontal="left" indent="1"/>
    </xf>
    <xf numFmtId="0" fontId="2" fillId="0" borderId="0" xfId="15"/>
    <xf numFmtId="0" fontId="2" fillId="0" borderId="0" xfId="13" applyFont="1" applyBorder="1" applyAlignment="1">
      <alignment horizontal="center"/>
    </xf>
    <xf numFmtId="0" fontId="3" fillId="0" borderId="0" xfId="13" applyFont="1" applyBorder="1" applyAlignment="1">
      <alignment horizontal="center"/>
    </xf>
    <xf numFmtId="0" fontId="2" fillId="0" borderId="0" xfId="13" applyFont="1" applyBorder="1" applyAlignment="1"/>
    <xf numFmtId="0" fontId="2" fillId="0" borderId="0" xfId="13" applyFont="1" applyFill="1" applyBorder="1" applyAlignment="1"/>
    <xf numFmtId="165" fontId="3" fillId="0" borderId="0" xfId="23" applyNumberFormat="1" applyFont="1" applyBorder="1" applyAlignment="1"/>
    <xf numFmtId="165" fontId="2" fillId="0" borderId="0" xfId="13" applyNumberFormat="1" applyFont="1" applyBorder="1" applyAlignment="1">
      <alignment horizontal="center"/>
    </xf>
    <xf numFmtId="0" fontId="2" fillId="0" borderId="0" xfId="13" applyNumberFormat="1" applyFont="1" applyBorder="1" applyAlignment="1">
      <alignment horizontal="center"/>
    </xf>
    <xf numFmtId="166" fontId="2" fillId="0" borderId="0" xfId="13" applyNumberFormat="1" applyFont="1" applyBorder="1" applyAlignment="1">
      <alignment horizontal="center"/>
    </xf>
    <xf numFmtId="0" fontId="2" fillId="0" borderId="0" xfId="15" applyFill="1"/>
    <xf numFmtId="0" fontId="2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vertical="justify" wrapText="1"/>
    </xf>
    <xf numFmtId="0" fontId="2" fillId="0" borderId="0" xfId="1" applyFont="1" applyBorder="1" applyAlignment="1">
      <alignment wrapText="1"/>
    </xf>
    <xf numFmtId="0" fontId="3" fillId="0" borderId="2" xfId="1" applyFont="1" applyFill="1" applyBorder="1" applyAlignment="1">
      <alignment horizontal="left" vertical="justify" wrapText="1"/>
    </xf>
    <xf numFmtId="0" fontId="2" fillId="0" borderId="1" xfId="1" applyFont="1" applyFill="1" applyBorder="1" applyAlignment="1">
      <alignment horizontal="left" vertical="justify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left" vertical="justify" wrapText="1"/>
    </xf>
    <xf numFmtId="43" fontId="3" fillId="0" borderId="1" xfId="22" applyFont="1" applyFill="1" applyBorder="1" applyAlignment="1">
      <alignment wrapText="1"/>
    </xf>
    <xf numFmtId="43" fontId="3" fillId="0" borderId="2" xfId="22" applyFont="1" applyFill="1" applyBorder="1" applyAlignment="1">
      <alignment horizontal="left" vertical="justify" wrapText="1"/>
    </xf>
    <xf numFmtId="0" fontId="12" fillId="0" borderId="1" xfId="4" applyFont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justify" wrapText="1"/>
    </xf>
    <xf numFmtId="0" fontId="2" fillId="0" borderId="1" xfId="1" applyFont="1" applyFill="1" applyBorder="1" applyAlignment="1">
      <alignment horizontal="left" wrapText="1"/>
    </xf>
    <xf numFmtId="0" fontId="2" fillId="0" borderId="0" xfId="13" applyFont="1" applyBorder="1" applyAlignment="1">
      <alignment horizontal="center" wrapText="1"/>
    </xf>
    <xf numFmtId="0" fontId="2" fillId="0" borderId="0" xfId="13" applyFont="1" applyBorder="1" applyAlignment="1">
      <alignment wrapText="1"/>
    </xf>
    <xf numFmtId="0" fontId="2" fillId="0" borderId="0" xfId="13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4" fillId="0" borderId="0" xfId="13" applyFont="1" applyFill="1" applyBorder="1" applyAlignment="1">
      <alignment horizontal="justify" vertical="center" wrapText="1"/>
    </xf>
  </cellXfs>
  <cellStyles count="24">
    <cellStyle name="Millares" xfId="22" builtinId="3"/>
    <cellStyle name="Millares 2" xfId="5"/>
    <cellStyle name="Millares 2 2" xfId="6"/>
    <cellStyle name="Millares 2 3" xfId="2"/>
    <cellStyle name="Millares 3" xfId="7"/>
    <cellStyle name="Millares 4" xfId="8"/>
    <cellStyle name="Millares 4 2" xfId="3"/>
    <cellStyle name="Millares 5" xfId="9"/>
    <cellStyle name="Millares 6" xfId="10"/>
    <cellStyle name="Millares 7" xfId="11"/>
    <cellStyle name="Millares 8" xfId="12"/>
    <cellStyle name="Millares_AGOSTO2003 2" xfId="23"/>
    <cellStyle name="Normal" xfId="0" builtinId="0"/>
    <cellStyle name="Normal 2" xfId="13"/>
    <cellStyle name="Normal 2 2" xfId="14"/>
    <cellStyle name="Normal 3" xfId="15"/>
    <cellStyle name="Normal 3 2" xfId="1"/>
    <cellStyle name="Normal 3 3" xfId="16"/>
    <cellStyle name="Normal 3 4" xfId="17"/>
    <cellStyle name="Normal 4" xfId="18"/>
    <cellStyle name="Normal 5" xfId="4"/>
    <cellStyle name="Normal 6" xfId="19"/>
    <cellStyle name="Normal 7" xfId="20"/>
    <cellStyle name="Normal 8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66675</xdr:rowOff>
    </xdr:from>
    <xdr:to>
      <xdr:col>0</xdr:col>
      <xdr:colOff>1695450</xdr:colOff>
      <xdr:row>6</xdr:row>
      <xdr:rowOff>183430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66675"/>
          <a:ext cx="1028700" cy="1526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O199"/>
  <sheetViews>
    <sheetView tabSelected="1" view="pageBreakPreview" zoomScale="80" zoomScaleNormal="100" zoomScaleSheetLayoutView="80" workbookViewId="0">
      <selection activeCell="G20" sqref="G20"/>
    </sheetView>
  </sheetViews>
  <sheetFormatPr baseColWidth="10" defaultRowHeight="12.75"/>
  <cols>
    <col min="1" max="1" width="63.140625" style="65" customWidth="1"/>
    <col min="2" max="2" width="24.5703125" style="2" customWidth="1"/>
    <col min="3" max="14" width="22.5703125" style="3" customWidth="1"/>
    <col min="15" max="16384" width="11.42578125" style="1"/>
  </cols>
  <sheetData>
    <row r="1" spans="1:15" ht="21.75" customHeight="1"/>
    <row r="2" spans="1:15" ht="23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23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10.5" customHeight="1">
      <c r="A4" s="66"/>
      <c r="B4" s="4"/>
      <c r="C4" s="4"/>
      <c r="D4" s="4"/>
      <c r="E4" s="4"/>
      <c r="F4" s="4"/>
      <c r="G4" s="4"/>
      <c r="H4" s="4"/>
      <c r="I4" s="4"/>
      <c r="J4" s="4"/>
      <c r="K4" s="5"/>
      <c r="L4" s="4"/>
      <c r="M4" s="4"/>
      <c r="N4" s="4"/>
    </row>
    <row r="5" spans="1:15" ht="19.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5">
      <c r="A6" s="93" t="s">
        <v>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5" ht="24" customHeight="1">
      <c r="A7" s="6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5" s="55" customFormat="1" ht="38.25" customHeight="1">
      <c r="A8" s="94" t="s">
        <v>177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18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10" customFormat="1" ht="24" customHeight="1">
      <c r="A10" s="68" t="s">
        <v>4</v>
      </c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9" t="s">
        <v>10</v>
      </c>
      <c r="H10" s="9" t="s">
        <v>11</v>
      </c>
      <c r="I10" s="8" t="s">
        <v>12</v>
      </c>
      <c r="J10" s="9" t="s">
        <v>13</v>
      </c>
      <c r="K10" s="9" t="s">
        <v>14</v>
      </c>
      <c r="L10" s="9" t="s">
        <v>15</v>
      </c>
      <c r="M10" s="9" t="s">
        <v>16</v>
      </c>
      <c r="N10" s="9" t="s">
        <v>17</v>
      </c>
    </row>
    <row r="11" spans="1: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5" s="10" customFormat="1" ht="18" customHeight="1">
      <c r="A12" s="69" t="s">
        <v>18</v>
      </c>
      <c r="B12" s="13">
        <f t="shared" ref="B12:N12" si="0">B14+B36+B112+B120+B140+B142+B154+B187</f>
        <v>51730870669</v>
      </c>
      <c r="C12" s="13">
        <f t="shared" si="0"/>
        <v>5585802051</v>
      </c>
      <c r="D12" s="13">
        <f t="shared" si="0"/>
        <v>4739029912</v>
      </c>
      <c r="E12" s="13">
        <f t="shared" si="0"/>
        <v>4271521897</v>
      </c>
      <c r="F12" s="13">
        <f t="shared" si="0"/>
        <v>3779348022</v>
      </c>
      <c r="G12" s="13">
        <f t="shared" si="0"/>
        <v>5155851320</v>
      </c>
      <c r="H12" s="13">
        <f t="shared" si="0"/>
        <v>4492386012</v>
      </c>
      <c r="I12" s="13">
        <f t="shared" si="0"/>
        <v>5771195016</v>
      </c>
      <c r="J12" s="13">
        <f t="shared" si="0"/>
        <v>3592270284</v>
      </c>
      <c r="K12" s="13">
        <f t="shared" si="0"/>
        <v>4952597045</v>
      </c>
      <c r="L12" s="13">
        <f t="shared" si="0"/>
        <v>3316220794</v>
      </c>
      <c r="M12" s="13">
        <f t="shared" si="0"/>
        <v>2722071116</v>
      </c>
      <c r="N12" s="13">
        <f t="shared" si="0"/>
        <v>3352577200</v>
      </c>
    </row>
    <row r="13" spans="1:15">
      <c r="B13" s="3"/>
    </row>
    <row r="14" spans="1:15">
      <c r="A14" s="70" t="s">
        <v>19</v>
      </c>
      <c r="B14" s="14">
        <f>B15+B20+B22+B25+B27+B28</f>
        <v>749033622</v>
      </c>
      <c r="C14" s="14">
        <f t="shared" ref="C14:N14" si="1">C15+C20+C22+C25+C27+C28</f>
        <v>120908614</v>
      </c>
      <c r="D14" s="14">
        <f t="shared" si="1"/>
        <v>41650945</v>
      </c>
      <c r="E14" s="14">
        <f t="shared" si="1"/>
        <v>107127986</v>
      </c>
      <c r="F14" s="14">
        <f t="shared" si="1"/>
        <v>40788767</v>
      </c>
      <c r="G14" s="14">
        <f t="shared" si="1"/>
        <v>95877645</v>
      </c>
      <c r="H14" s="14">
        <f t="shared" si="1"/>
        <v>21461679</v>
      </c>
      <c r="I14" s="14">
        <f t="shared" si="1"/>
        <v>92158811</v>
      </c>
      <c r="J14" s="14">
        <f t="shared" si="1"/>
        <v>21744949</v>
      </c>
      <c r="K14" s="14">
        <f t="shared" si="1"/>
        <v>87436510</v>
      </c>
      <c r="L14" s="14">
        <f t="shared" si="1"/>
        <v>17109169</v>
      </c>
      <c r="M14" s="14">
        <f t="shared" si="1"/>
        <v>81259491</v>
      </c>
      <c r="N14" s="14">
        <f t="shared" si="1"/>
        <v>21509056</v>
      </c>
    </row>
    <row r="15" spans="1:15" s="16" customFormat="1">
      <c r="A15" s="71" t="s">
        <v>20</v>
      </c>
      <c r="B15" s="15">
        <f>SUM(B16:B19)</f>
        <v>31178883</v>
      </c>
      <c r="C15" s="15">
        <f t="shared" ref="C15:N15" si="2">SUM(C16:C19)</f>
        <v>5755288</v>
      </c>
      <c r="D15" s="15">
        <f t="shared" si="2"/>
        <v>568818</v>
      </c>
      <c r="E15" s="15">
        <f t="shared" si="2"/>
        <v>3962794</v>
      </c>
      <c r="F15" s="15">
        <f t="shared" si="2"/>
        <v>708186</v>
      </c>
      <c r="G15" s="15">
        <f t="shared" si="2"/>
        <v>4165131</v>
      </c>
      <c r="H15" s="15">
        <f t="shared" si="2"/>
        <v>649245</v>
      </c>
      <c r="I15" s="15">
        <f t="shared" si="2"/>
        <v>4324480</v>
      </c>
      <c r="J15" s="15">
        <f t="shared" si="2"/>
        <v>771900</v>
      </c>
      <c r="K15" s="15">
        <f t="shared" si="2"/>
        <v>4237521</v>
      </c>
      <c r="L15" s="15">
        <f t="shared" si="2"/>
        <v>808384</v>
      </c>
      <c r="M15" s="15">
        <f t="shared" si="2"/>
        <v>4388422</v>
      </c>
      <c r="N15" s="15">
        <f t="shared" si="2"/>
        <v>838714</v>
      </c>
    </row>
    <row r="16" spans="1:15" s="16" customFormat="1">
      <c r="A16" s="72" t="s">
        <v>21</v>
      </c>
      <c r="B16" s="17">
        <f>SUM(C16:N16)</f>
        <v>2952770</v>
      </c>
      <c r="C16" s="18">
        <v>511874</v>
      </c>
      <c r="D16" s="18">
        <v>175894</v>
      </c>
      <c r="E16" s="18">
        <v>164123</v>
      </c>
      <c r="F16" s="18">
        <v>167604</v>
      </c>
      <c r="G16" s="18">
        <v>236497</v>
      </c>
      <c r="H16" s="18">
        <v>278635</v>
      </c>
      <c r="I16" s="18">
        <v>280180</v>
      </c>
      <c r="J16" s="18">
        <v>170394</v>
      </c>
      <c r="K16" s="18">
        <v>311691</v>
      </c>
      <c r="L16" s="18">
        <v>283335</v>
      </c>
      <c r="M16" s="18">
        <v>261444</v>
      </c>
      <c r="N16" s="18">
        <v>111099</v>
      </c>
    </row>
    <row r="17" spans="1:14" s="16" customFormat="1">
      <c r="A17" s="72" t="s">
        <v>22</v>
      </c>
      <c r="B17" s="17">
        <f>SUM(C17:N17)</f>
        <v>1389052</v>
      </c>
      <c r="C17" s="18">
        <v>373627</v>
      </c>
      <c r="D17" s="18">
        <v>69088</v>
      </c>
      <c r="E17" s="18">
        <v>126867</v>
      </c>
      <c r="F17" s="18">
        <v>80376</v>
      </c>
      <c r="G17" s="18">
        <v>216541</v>
      </c>
      <c r="H17" s="18">
        <v>48140</v>
      </c>
      <c r="I17" s="18">
        <v>52629</v>
      </c>
      <c r="J17" s="18">
        <v>42601</v>
      </c>
      <c r="K17" s="18">
        <v>28101</v>
      </c>
      <c r="L17" s="18">
        <v>106467</v>
      </c>
      <c r="M17" s="18">
        <v>137561</v>
      </c>
      <c r="N17" s="18">
        <v>107054</v>
      </c>
    </row>
    <row r="18" spans="1:14" s="16" customFormat="1" ht="27.75" customHeight="1">
      <c r="A18" s="73" t="s">
        <v>23</v>
      </c>
      <c r="B18" s="17">
        <f t="shared" ref="B18:B19" si="3">SUM(C18:N18)</f>
        <v>26259801</v>
      </c>
      <c r="C18" s="18">
        <v>4725715</v>
      </c>
      <c r="D18" s="18">
        <v>323836</v>
      </c>
      <c r="E18" s="18">
        <v>3552159</v>
      </c>
      <c r="F18" s="18">
        <v>460206</v>
      </c>
      <c r="G18" s="18">
        <v>3630499</v>
      </c>
      <c r="H18" s="18">
        <v>322470</v>
      </c>
      <c r="I18" s="18">
        <v>3921068</v>
      </c>
      <c r="J18" s="18">
        <v>558905</v>
      </c>
      <c r="K18" s="18">
        <v>3836556</v>
      </c>
      <c r="L18" s="18">
        <v>418582</v>
      </c>
      <c r="M18" s="18">
        <v>3889244</v>
      </c>
      <c r="N18" s="18">
        <v>620561</v>
      </c>
    </row>
    <row r="19" spans="1:14" s="16" customFormat="1">
      <c r="A19" s="72" t="s">
        <v>24</v>
      </c>
      <c r="B19" s="17">
        <f t="shared" si="3"/>
        <v>577260</v>
      </c>
      <c r="C19" s="18">
        <v>144072</v>
      </c>
      <c r="D19" s="18">
        <v>0</v>
      </c>
      <c r="E19" s="18">
        <v>119645</v>
      </c>
      <c r="F19" s="18">
        <v>0</v>
      </c>
      <c r="G19" s="18">
        <v>81594</v>
      </c>
      <c r="H19" s="18">
        <v>0</v>
      </c>
      <c r="I19" s="18">
        <v>70603</v>
      </c>
      <c r="J19" s="18">
        <v>0</v>
      </c>
      <c r="K19" s="18">
        <v>61173</v>
      </c>
      <c r="L19" s="18">
        <v>0</v>
      </c>
      <c r="M19" s="18">
        <v>100173</v>
      </c>
      <c r="N19" s="18">
        <v>0</v>
      </c>
    </row>
    <row r="20" spans="1:14" s="16" customFormat="1">
      <c r="A20" s="71" t="s">
        <v>25</v>
      </c>
      <c r="B20" s="15">
        <f>B21</f>
        <v>155402051</v>
      </c>
      <c r="C20" s="15">
        <f t="shared" ref="C20:N20" si="4">C21</f>
        <v>21876032</v>
      </c>
      <c r="D20" s="15">
        <f t="shared" si="4"/>
        <v>24524752</v>
      </c>
      <c r="E20" s="15">
        <f t="shared" si="4"/>
        <v>35418210</v>
      </c>
      <c r="F20" s="15">
        <f t="shared" si="4"/>
        <v>22395922</v>
      </c>
      <c r="G20" s="15">
        <f t="shared" si="4"/>
        <v>17726309</v>
      </c>
      <c r="H20" s="15">
        <f t="shared" si="4"/>
        <v>5853920</v>
      </c>
      <c r="I20" s="15">
        <f t="shared" si="4"/>
        <v>5129180</v>
      </c>
      <c r="J20" s="15">
        <f t="shared" si="4"/>
        <v>4711757</v>
      </c>
      <c r="K20" s="15">
        <f t="shared" si="4"/>
        <v>4014281</v>
      </c>
      <c r="L20" s="15">
        <f t="shared" si="4"/>
        <v>3444813</v>
      </c>
      <c r="M20" s="15">
        <f t="shared" si="4"/>
        <v>3772340</v>
      </c>
      <c r="N20" s="15">
        <f t="shared" si="4"/>
        <v>6534535</v>
      </c>
    </row>
    <row r="21" spans="1:14" s="16" customFormat="1">
      <c r="A21" s="72" t="s">
        <v>26</v>
      </c>
      <c r="B21" s="17">
        <f t="shared" ref="B21" si="5">SUM(C21:N21)</f>
        <v>155402051</v>
      </c>
      <c r="C21" s="18">
        <v>21876032</v>
      </c>
      <c r="D21" s="18">
        <v>24524752</v>
      </c>
      <c r="E21" s="18">
        <v>35418210</v>
      </c>
      <c r="F21" s="18">
        <v>22395922</v>
      </c>
      <c r="G21" s="18">
        <v>17726309</v>
      </c>
      <c r="H21" s="18">
        <v>5853920</v>
      </c>
      <c r="I21" s="18">
        <v>5129180</v>
      </c>
      <c r="J21" s="18">
        <v>4711757</v>
      </c>
      <c r="K21" s="18">
        <v>4014281</v>
      </c>
      <c r="L21" s="18">
        <v>3444813</v>
      </c>
      <c r="M21" s="18">
        <v>3772340</v>
      </c>
      <c r="N21" s="18">
        <v>6534535</v>
      </c>
    </row>
    <row r="22" spans="1:14" s="16" customFormat="1" ht="25.5">
      <c r="A22" s="71" t="s">
        <v>27</v>
      </c>
      <c r="B22" s="15">
        <f>SUM(B23:B24)</f>
        <v>35780955</v>
      </c>
      <c r="C22" s="15">
        <f t="shared" ref="C22:N22" si="6">SUM(C23:C24)</f>
        <v>5706393</v>
      </c>
      <c r="D22" s="15">
        <f t="shared" si="6"/>
        <v>702358</v>
      </c>
      <c r="E22" s="15">
        <f t="shared" si="6"/>
        <v>5191602</v>
      </c>
      <c r="F22" s="15">
        <f t="shared" si="6"/>
        <v>815989</v>
      </c>
      <c r="G22" s="15">
        <f t="shared" si="6"/>
        <v>5351591</v>
      </c>
      <c r="H22" s="15">
        <f t="shared" si="6"/>
        <v>772722</v>
      </c>
      <c r="I22" s="15">
        <f t="shared" si="6"/>
        <v>4278794</v>
      </c>
      <c r="J22" s="15">
        <f t="shared" si="6"/>
        <v>806716</v>
      </c>
      <c r="K22" s="15">
        <f t="shared" si="6"/>
        <v>5496672</v>
      </c>
      <c r="L22" s="15">
        <f t="shared" si="6"/>
        <v>1219111</v>
      </c>
      <c r="M22" s="15">
        <f t="shared" si="6"/>
        <v>4257197</v>
      </c>
      <c r="N22" s="15">
        <f t="shared" si="6"/>
        <v>1181810</v>
      </c>
    </row>
    <row r="23" spans="1:14" s="16" customFormat="1">
      <c r="A23" s="72" t="s">
        <v>28</v>
      </c>
      <c r="B23" s="17">
        <f>SUM(C23:N23)</f>
        <v>5322115</v>
      </c>
      <c r="C23" s="18">
        <v>321077</v>
      </c>
      <c r="D23" s="18">
        <v>486318</v>
      </c>
      <c r="E23" s="18">
        <v>631828</v>
      </c>
      <c r="F23" s="18">
        <v>529865</v>
      </c>
      <c r="G23" s="18">
        <v>366532</v>
      </c>
      <c r="H23" s="18">
        <v>369254</v>
      </c>
      <c r="I23" s="18">
        <v>354957</v>
      </c>
      <c r="J23" s="18">
        <v>304181</v>
      </c>
      <c r="K23" s="18">
        <v>311204</v>
      </c>
      <c r="L23" s="18">
        <v>595288</v>
      </c>
      <c r="M23" s="18">
        <v>497709</v>
      </c>
      <c r="N23" s="18">
        <v>553902</v>
      </c>
    </row>
    <row r="24" spans="1:14" s="16" customFormat="1">
      <c r="A24" s="72" t="s">
        <v>29</v>
      </c>
      <c r="B24" s="17">
        <f>SUM(C24:N24)</f>
        <v>30458840</v>
      </c>
      <c r="C24" s="18">
        <v>5385316</v>
      </c>
      <c r="D24" s="18">
        <v>216040</v>
      </c>
      <c r="E24" s="18">
        <v>4559774</v>
      </c>
      <c r="F24" s="18">
        <v>286124</v>
      </c>
      <c r="G24" s="18">
        <v>4985059</v>
      </c>
      <c r="H24" s="18">
        <v>403468</v>
      </c>
      <c r="I24" s="18">
        <v>3923837</v>
      </c>
      <c r="J24" s="18">
        <v>502535</v>
      </c>
      <c r="K24" s="18">
        <v>5185468</v>
      </c>
      <c r="L24" s="18">
        <v>623823</v>
      </c>
      <c r="M24" s="18">
        <v>3759488</v>
      </c>
      <c r="N24" s="18">
        <v>627908</v>
      </c>
    </row>
    <row r="25" spans="1:14" s="16" customFormat="1">
      <c r="A25" s="71" t="s">
        <v>30</v>
      </c>
      <c r="B25" s="15">
        <f>B26</f>
        <v>389254216</v>
      </c>
      <c r="C25" s="15">
        <f t="shared" ref="C25:N25" si="7">C26</f>
        <v>75616674</v>
      </c>
      <c r="D25" s="15">
        <f t="shared" si="7"/>
        <v>3891484</v>
      </c>
      <c r="E25" s="15">
        <f t="shared" si="7"/>
        <v>50831220</v>
      </c>
      <c r="F25" s="15">
        <f t="shared" si="7"/>
        <v>2748353</v>
      </c>
      <c r="G25" s="15">
        <f t="shared" si="7"/>
        <v>57173837</v>
      </c>
      <c r="H25" s="15">
        <f t="shared" si="7"/>
        <v>3019428</v>
      </c>
      <c r="I25" s="15">
        <f t="shared" si="7"/>
        <v>66553981</v>
      </c>
      <c r="J25" s="15">
        <f t="shared" si="7"/>
        <v>2126468</v>
      </c>
      <c r="K25" s="15">
        <f t="shared" si="7"/>
        <v>63395462</v>
      </c>
      <c r="L25" s="15">
        <f t="shared" si="7"/>
        <v>1776708</v>
      </c>
      <c r="M25" s="15">
        <f t="shared" si="7"/>
        <v>59488625</v>
      </c>
      <c r="N25" s="15">
        <f t="shared" si="7"/>
        <v>2631976</v>
      </c>
    </row>
    <row r="26" spans="1:14" s="16" customFormat="1">
      <c r="A26" s="72" t="s">
        <v>31</v>
      </c>
      <c r="B26" s="17">
        <f>SUM(C26:N26)</f>
        <v>389254216</v>
      </c>
      <c r="C26" s="18">
        <v>75616674</v>
      </c>
      <c r="D26" s="18">
        <v>3891484</v>
      </c>
      <c r="E26" s="18">
        <v>50831220</v>
      </c>
      <c r="F26" s="18">
        <v>2748353</v>
      </c>
      <c r="G26" s="18">
        <v>57173837</v>
      </c>
      <c r="H26" s="18">
        <v>3019428</v>
      </c>
      <c r="I26" s="18">
        <v>66553981</v>
      </c>
      <c r="J26" s="18">
        <v>2126468</v>
      </c>
      <c r="K26" s="18">
        <v>63395462</v>
      </c>
      <c r="L26" s="18">
        <v>1776708</v>
      </c>
      <c r="M26" s="18">
        <v>59488625</v>
      </c>
      <c r="N26" s="18">
        <v>2631976</v>
      </c>
    </row>
    <row r="27" spans="1:14" s="20" customFormat="1">
      <c r="A27" s="71" t="s">
        <v>32</v>
      </c>
      <c r="B27" s="15">
        <f>SUM(C27:N27)</f>
        <v>14871894</v>
      </c>
      <c r="C27" s="19">
        <v>994444</v>
      </c>
      <c r="D27" s="19">
        <v>739516</v>
      </c>
      <c r="E27" s="19">
        <v>914322</v>
      </c>
      <c r="F27" s="19">
        <v>3723733</v>
      </c>
      <c r="G27" s="19">
        <v>738319</v>
      </c>
      <c r="H27" s="19">
        <v>1568157</v>
      </c>
      <c r="I27" s="19">
        <v>630128</v>
      </c>
      <c r="J27" s="19">
        <v>1390972</v>
      </c>
      <c r="K27" s="19">
        <v>734826</v>
      </c>
      <c r="L27" s="19">
        <v>1450321</v>
      </c>
      <c r="M27" s="19">
        <v>690754</v>
      </c>
      <c r="N27" s="19">
        <v>1296402</v>
      </c>
    </row>
    <row r="28" spans="1:14" s="16" customFormat="1">
      <c r="A28" s="71" t="s">
        <v>33</v>
      </c>
      <c r="B28" s="15">
        <f>B29</f>
        <v>122545623</v>
      </c>
      <c r="C28" s="15">
        <f t="shared" ref="C28:N28" si="8">C29</f>
        <v>10959783</v>
      </c>
      <c r="D28" s="15">
        <f t="shared" si="8"/>
        <v>11224017</v>
      </c>
      <c r="E28" s="15">
        <f t="shared" si="8"/>
        <v>10809838</v>
      </c>
      <c r="F28" s="15">
        <f t="shared" si="8"/>
        <v>10396584</v>
      </c>
      <c r="G28" s="15">
        <f t="shared" si="8"/>
        <v>10722458</v>
      </c>
      <c r="H28" s="15">
        <f t="shared" si="8"/>
        <v>9598207</v>
      </c>
      <c r="I28" s="15">
        <f t="shared" si="8"/>
        <v>11242248</v>
      </c>
      <c r="J28" s="15">
        <f t="shared" si="8"/>
        <v>11937136</v>
      </c>
      <c r="K28" s="15">
        <f t="shared" si="8"/>
        <v>9557748</v>
      </c>
      <c r="L28" s="15">
        <f t="shared" si="8"/>
        <v>8409832</v>
      </c>
      <c r="M28" s="15">
        <f t="shared" si="8"/>
        <v>8662153</v>
      </c>
      <c r="N28" s="15">
        <f t="shared" si="8"/>
        <v>9025619</v>
      </c>
    </row>
    <row r="29" spans="1:14" s="16" customFormat="1">
      <c r="A29" s="72" t="s">
        <v>34</v>
      </c>
      <c r="B29" s="17">
        <f t="shared" ref="B29" si="9">SUM(C29:N29)</f>
        <v>122545623</v>
      </c>
      <c r="C29" s="18">
        <v>10959783</v>
      </c>
      <c r="D29" s="18">
        <v>11224017</v>
      </c>
      <c r="E29" s="18">
        <v>10809838</v>
      </c>
      <c r="F29" s="18">
        <v>10396584</v>
      </c>
      <c r="G29" s="18">
        <v>10722458</v>
      </c>
      <c r="H29" s="18">
        <v>9598207</v>
      </c>
      <c r="I29" s="18">
        <v>11242248</v>
      </c>
      <c r="J29" s="18">
        <v>11937136</v>
      </c>
      <c r="K29" s="18">
        <v>9557748</v>
      </c>
      <c r="L29" s="18">
        <v>8409832</v>
      </c>
      <c r="M29" s="18">
        <v>8662153</v>
      </c>
      <c r="N29" s="18">
        <v>9025619</v>
      </c>
    </row>
    <row r="30" spans="1:14">
      <c r="A30" s="74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>
      <c r="A31" s="74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>
      <c r="A32" s="70" t="s">
        <v>35</v>
      </c>
      <c r="B32" s="14">
        <f t="shared" ref="B32:B33" si="10">SUM(C32:N32)</f>
        <v>0</v>
      </c>
      <c r="C32" s="14">
        <f>SUM(C33)</f>
        <v>0</v>
      </c>
      <c r="D32" s="14">
        <f t="shared" ref="D32:N32" si="11">SUM(D33)</f>
        <v>0</v>
      </c>
      <c r="E32" s="14">
        <f t="shared" si="11"/>
        <v>0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0</v>
      </c>
      <c r="J32" s="14">
        <f t="shared" si="11"/>
        <v>0</v>
      </c>
      <c r="K32" s="14">
        <f t="shared" si="11"/>
        <v>0</v>
      </c>
      <c r="L32" s="14">
        <f t="shared" si="11"/>
        <v>0</v>
      </c>
      <c r="M32" s="14">
        <f t="shared" si="11"/>
        <v>0</v>
      </c>
      <c r="N32" s="14">
        <f t="shared" si="11"/>
        <v>0</v>
      </c>
    </row>
    <row r="33" spans="1:14" s="16" customFormat="1">
      <c r="A33" s="72" t="s">
        <v>36</v>
      </c>
      <c r="B33" s="17">
        <f t="shared" si="10"/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>
      <c r="A34" s="74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7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70" t="s">
        <v>37</v>
      </c>
      <c r="B36" s="14">
        <f t="shared" ref="B36:N36" si="12">B37+B42+B107+B108</f>
        <v>1168727782</v>
      </c>
      <c r="C36" s="14">
        <f t="shared" si="12"/>
        <v>104524361</v>
      </c>
      <c r="D36" s="14">
        <f t="shared" si="12"/>
        <v>107044381</v>
      </c>
      <c r="E36" s="14">
        <f t="shared" si="12"/>
        <v>103094320</v>
      </c>
      <c r="F36" s="14">
        <f t="shared" si="12"/>
        <v>99153082</v>
      </c>
      <c r="G36" s="14">
        <f t="shared" si="12"/>
        <v>102260973</v>
      </c>
      <c r="H36" s="14">
        <f t="shared" si="12"/>
        <v>91538899</v>
      </c>
      <c r="I36" s="14">
        <f t="shared" si="12"/>
        <v>107218250</v>
      </c>
      <c r="J36" s="14">
        <f t="shared" si="12"/>
        <v>113845458</v>
      </c>
      <c r="K36" s="14">
        <f t="shared" si="12"/>
        <v>91153035</v>
      </c>
      <c r="L36" s="14">
        <f t="shared" si="12"/>
        <v>80205270</v>
      </c>
      <c r="M36" s="14">
        <f t="shared" si="12"/>
        <v>82611676</v>
      </c>
      <c r="N36" s="14">
        <f t="shared" si="12"/>
        <v>86078077</v>
      </c>
    </row>
    <row r="37" spans="1:14" s="16" customFormat="1" ht="25.5">
      <c r="A37" s="75" t="s">
        <v>38</v>
      </c>
      <c r="B37" s="25">
        <f>SUM(B38:B41)</f>
        <v>5560048</v>
      </c>
      <c r="C37" s="25">
        <f t="shared" ref="C37:N37" si="13">SUM(C38:C41)</f>
        <v>239905</v>
      </c>
      <c r="D37" s="25">
        <f t="shared" si="13"/>
        <v>810761</v>
      </c>
      <c r="E37" s="25">
        <f t="shared" si="13"/>
        <v>548092</v>
      </c>
      <c r="F37" s="25">
        <f t="shared" si="13"/>
        <v>528011</v>
      </c>
      <c r="G37" s="25">
        <f t="shared" si="13"/>
        <v>477897</v>
      </c>
      <c r="H37" s="25">
        <f t="shared" si="13"/>
        <v>257027</v>
      </c>
      <c r="I37" s="25">
        <f t="shared" si="13"/>
        <v>461631</v>
      </c>
      <c r="J37" s="25">
        <f t="shared" si="13"/>
        <v>241931</v>
      </c>
      <c r="K37" s="25">
        <f t="shared" si="13"/>
        <v>362236</v>
      </c>
      <c r="L37" s="25">
        <f t="shared" si="13"/>
        <v>596176</v>
      </c>
      <c r="M37" s="25">
        <f t="shared" si="13"/>
        <v>483637</v>
      </c>
      <c r="N37" s="25">
        <f t="shared" si="13"/>
        <v>552744</v>
      </c>
    </row>
    <row r="38" spans="1:14" s="16" customFormat="1">
      <c r="A38" s="73" t="s">
        <v>39</v>
      </c>
      <c r="B38" s="26">
        <f>SUM(C38:N38)</f>
        <v>2601125</v>
      </c>
      <c r="C38" s="18">
        <v>144406</v>
      </c>
      <c r="D38" s="18">
        <v>209826</v>
      </c>
      <c r="E38" s="18">
        <v>119365</v>
      </c>
      <c r="F38" s="18">
        <v>181805</v>
      </c>
      <c r="G38" s="18">
        <v>219002</v>
      </c>
      <c r="H38" s="18">
        <v>217504</v>
      </c>
      <c r="I38" s="18">
        <v>438700</v>
      </c>
      <c r="J38" s="18">
        <v>222273</v>
      </c>
      <c r="K38" s="18">
        <v>193335</v>
      </c>
      <c r="L38" s="18">
        <v>188232</v>
      </c>
      <c r="M38" s="18">
        <v>233782</v>
      </c>
      <c r="N38" s="18">
        <v>232895</v>
      </c>
    </row>
    <row r="39" spans="1:14" s="16" customFormat="1">
      <c r="A39" s="73" t="s">
        <v>40</v>
      </c>
      <c r="B39" s="26">
        <f t="shared" ref="B39:B41" si="14">SUM(C39:N39)</f>
        <v>610095</v>
      </c>
      <c r="C39" s="18">
        <v>13317</v>
      </c>
      <c r="D39" s="18">
        <v>249483</v>
      </c>
      <c r="E39" s="18">
        <v>23754</v>
      </c>
      <c r="F39" s="18">
        <v>31160</v>
      </c>
      <c r="G39" s="18">
        <v>23192</v>
      </c>
      <c r="H39" s="18">
        <v>35252</v>
      </c>
      <c r="I39" s="18">
        <v>18431</v>
      </c>
      <c r="J39" s="18">
        <v>12926</v>
      </c>
      <c r="K39" s="18">
        <v>11380</v>
      </c>
      <c r="L39" s="18">
        <v>17720</v>
      </c>
      <c r="M39" s="18">
        <v>14652</v>
      </c>
      <c r="N39" s="18">
        <v>158828</v>
      </c>
    </row>
    <row r="40" spans="1:14" s="16" customFormat="1">
      <c r="A40" s="73" t="s">
        <v>41</v>
      </c>
      <c r="B40" s="26">
        <f t="shared" si="14"/>
        <v>6507</v>
      </c>
      <c r="C40" s="18">
        <v>0</v>
      </c>
      <c r="D40" s="18">
        <v>0</v>
      </c>
      <c r="E40" s="18">
        <v>0</v>
      </c>
      <c r="F40" s="18">
        <v>1504</v>
      </c>
      <c r="G40" s="18">
        <v>0</v>
      </c>
      <c r="H40" s="18">
        <v>2271</v>
      </c>
      <c r="I40" s="18">
        <v>0</v>
      </c>
      <c r="J40" s="18">
        <v>2732</v>
      </c>
      <c r="K40" s="18">
        <v>0</v>
      </c>
      <c r="L40" s="18">
        <v>0</v>
      </c>
      <c r="M40" s="18">
        <v>0</v>
      </c>
      <c r="N40" s="18">
        <v>0</v>
      </c>
    </row>
    <row r="41" spans="1:14" s="16" customFormat="1">
      <c r="A41" s="73" t="s">
        <v>42</v>
      </c>
      <c r="B41" s="26">
        <f t="shared" si="14"/>
        <v>2342321</v>
      </c>
      <c r="C41" s="18">
        <v>82182</v>
      </c>
      <c r="D41" s="18">
        <v>351452</v>
      </c>
      <c r="E41" s="18">
        <v>404973</v>
      </c>
      <c r="F41" s="18">
        <v>313542</v>
      </c>
      <c r="G41" s="18">
        <v>235703</v>
      </c>
      <c r="H41" s="18">
        <v>2000</v>
      </c>
      <c r="I41" s="18">
        <v>4500</v>
      </c>
      <c r="J41" s="18">
        <v>4000</v>
      </c>
      <c r="K41" s="18">
        <v>157521</v>
      </c>
      <c r="L41" s="18">
        <v>390224</v>
      </c>
      <c r="M41" s="18">
        <v>235203</v>
      </c>
      <c r="N41" s="18">
        <v>161021</v>
      </c>
    </row>
    <row r="42" spans="1:14" s="16" customFormat="1">
      <c r="A42" s="75" t="s">
        <v>43</v>
      </c>
      <c r="B42" s="25">
        <f>B43+B46+B52+B55+B59+B61+B64+B68+B70+B74+B77+B80+B83+B102+B105</f>
        <v>1137447498</v>
      </c>
      <c r="C42" s="25">
        <f t="shared" ref="C42:N42" si="15">C43+C46+C52+C55+C59+C61+C64+C68+C70+C74+C77+C80+C83+C102+C105</f>
        <v>102838065</v>
      </c>
      <c r="D42" s="25">
        <f t="shared" si="15"/>
        <v>104500224</v>
      </c>
      <c r="E42" s="25">
        <f t="shared" si="15"/>
        <v>100163589</v>
      </c>
      <c r="F42" s="25">
        <f t="shared" si="15"/>
        <v>96073479</v>
      </c>
      <c r="G42" s="25">
        <f t="shared" si="15"/>
        <v>97804927</v>
      </c>
      <c r="H42" s="25">
        <f t="shared" si="15"/>
        <v>90011126</v>
      </c>
      <c r="I42" s="25">
        <f t="shared" si="15"/>
        <v>105277510</v>
      </c>
      <c r="J42" s="25">
        <f t="shared" si="15"/>
        <v>110721688</v>
      </c>
      <c r="K42" s="25">
        <f t="shared" si="15"/>
        <v>89505223</v>
      </c>
      <c r="L42" s="25">
        <f t="shared" si="15"/>
        <v>78195271</v>
      </c>
      <c r="M42" s="25">
        <f t="shared" si="15"/>
        <v>80901232</v>
      </c>
      <c r="N42" s="25">
        <f t="shared" si="15"/>
        <v>81455164</v>
      </c>
    </row>
    <row r="43" spans="1:14" s="16" customFormat="1">
      <c r="A43" s="75" t="s">
        <v>44</v>
      </c>
      <c r="B43" s="25">
        <f>SUM(B44:B45)</f>
        <v>413097</v>
      </c>
      <c r="C43" s="25">
        <f t="shared" ref="C43:N43" si="16">SUM(C44:C45)</f>
        <v>5725</v>
      </c>
      <c r="D43" s="25">
        <f t="shared" si="16"/>
        <v>1660</v>
      </c>
      <c r="E43" s="25">
        <f t="shared" si="16"/>
        <v>3668</v>
      </c>
      <c r="F43" s="25">
        <f t="shared" si="16"/>
        <v>3074</v>
      </c>
      <c r="G43" s="25">
        <f t="shared" si="16"/>
        <v>2005</v>
      </c>
      <c r="H43" s="25">
        <f t="shared" si="16"/>
        <v>3833</v>
      </c>
      <c r="I43" s="25">
        <f t="shared" si="16"/>
        <v>4291</v>
      </c>
      <c r="J43" s="25">
        <f t="shared" si="16"/>
        <v>4665</v>
      </c>
      <c r="K43" s="25">
        <f t="shared" si="16"/>
        <v>13774</v>
      </c>
      <c r="L43" s="25">
        <f t="shared" si="16"/>
        <v>140018</v>
      </c>
      <c r="M43" s="25">
        <f t="shared" si="16"/>
        <v>105923</v>
      </c>
      <c r="N43" s="25">
        <f t="shared" si="16"/>
        <v>124461</v>
      </c>
    </row>
    <row r="44" spans="1:14" s="16" customFormat="1">
      <c r="A44" s="76" t="s">
        <v>45</v>
      </c>
      <c r="B44" s="26">
        <f t="shared" ref="B44:B45" si="17">SUM(C44:N44)</f>
        <v>409234</v>
      </c>
      <c r="C44" s="18">
        <v>5725</v>
      </c>
      <c r="D44" s="18">
        <v>1660</v>
      </c>
      <c r="E44" s="18">
        <v>451</v>
      </c>
      <c r="F44" s="18">
        <v>3074</v>
      </c>
      <c r="G44" s="18">
        <v>1481</v>
      </c>
      <c r="H44" s="18">
        <v>3833</v>
      </c>
      <c r="I44" s="18">
        <v>4291</v>
      </c>
      <c r="J44" s="18">
        <v>4543</v>
      </c>
      <c r="K44" s="18">
        <v>13774</v>
      </c>
      <c r="L44" s="18">
        <v>140018</v>
      </c>
      <c r="M44" s="18">
        <v>105923</v>
      </c>
      <c r="N44" s="18">
        <v>124461</v>
      </c>
    </row>
    <row r="45" spans="1:14" s="16" customFormat="1">
      <c r="A45" s="76" t="s">
        <v>46</v>
      </c>
      <c r="B45" s="26">
        <f t="shared" si="17"/>
        <v>3863</v>
      </c>
      <c r="C45" s="18">
        <v>0</v>
      </c>
      <c r="D45" s="18">
        <v>0</v>
      </c>
      <c r="E45" s="18">
        <v>3217</v>
      </c>
      <c r="F45" s="18">
        <v>0</v>
      </c>
      <c r="G45" s="18">
        <v>524</v>
      </c>
      <c r="H45" s="18">
        <v>0</v>
      </c>
      <c r="I45" s="18">
        <v>0</v>
      </c>
      <c r="J45" s="18">
        <v>122</v>
      </c>
      <c r="K45" s="18">
        <v>0</v>
      </c>
      <c r="L45" s="18">
        <v>0</v>
      </c>
      <c r="M45" s="18">
        <v>0</v>
      </c>
      <c r="N45" s="18">
        <v>0</v>
      </c>
    </row>
    <row r="46" spans="1:14" s="16" customFormat="1">
      <c r="A46" s="75" t="s">
        <v>47</v>
      </c>
      <c r="B46" s="25">
        <f>SUM(B47:B51)</f>
        <v>163834857</v>
      </c>
      <c r="C46" s="25">
        <f t="shared" ref="C46:N46" si="18">SUM(C47:C51)</f>
        <v>14241359</v>
      </c>
      <c r="D46" s="25">
        <f t="shared" si="18"/>
        <v>13351533</v>
      </c>
      <c r="E46" s="25">
        <f t="shared" si="18"/>
        <v>12290573</v>
      </c>
      <c r="F46" s="25">
        <f t="shared" si="18"/>
        <v>16218553</v>
      </c>
      <c r="G46" s="25">
        <f t="shared" si="18"/>
        <v>14449725</v>
      </c>
      <c r="H46" s="25">
        <f t="shared" si="18"/>
        <v>12732226</v>
      </c>
      <c r="I46" s="25">
        <f t="shared" si="18"/>
        <v>12429334</v>
      </c>
      <c r="J46" s="25">
        <f t="shared" si="18"/>
        <v>20665322</v>
      </c>
      <c r="K46" s="25">
        <f t="shared" si="18"/>
        <v>14015719</v>
      </c>
      <c r="L46" s="25">
        <f t="shared" si="18"/>
        <v>12848329</v>
      </c>
      <c r="M46" s="25">
        <f t="shared" si="18"/>
        <v>10330882</v>
      </c>
      <c r="N46" s="25">
        <f t="shared" si="18"/>
        <v>10261302</v>
      </c>
    </row>
    <row r="47" spans="1:14" s="16" customFormat="1">
      <c r="A47" s="76" t="s">
        <v>48</v>
      </c>
      <c r="B47" s="26">
        <f t="shared" ref="B47:B51" si="19">SUM(C47:N47)</f>
        <v>1838156</v>
      </c>
      <c r="C47" s="18">
        <v>102536</v>
      </c>
      <c r="D47" s="18">
        <v>78224</v>
      </c>
      <c r="E47" s="18">
        <v>88604</v>
      </c>
      <c r="F47" s="18">
        <v>82884</v>
      </c>
      <c r="G47" s="18">
        <v>100756</v>
      </c>
      <c r="H47" s="18">
        <v>91496</v>
      </c>
      <c r="I47" s="18">
        <v>387972</v>
      </c>
      <c r="J47" s="18">
        <v>469160</v>
      </c>
      <c r="K47" s="18">
        <v>193036</v>
      </c>
      <c r="L47" s="18">
        <v>108032</v>
      </c>
      <c r="M47" s="18">
        <v>91108</v>
      </c>
      <c r="N47" s="18">
        <v>44348</v>
      </c>
    </row>
    <row r="48" spans="1:14" s="16" customFormat="1">
      <c r="A48" s="76" t="s">
        <v>49</v>
      </c>
      <c r="B48" s="26">
        <f t="shared" si="19"/>
        <v>83129809</v>
      </c>
      <c r="C48" s="18">
        <v>8312981</v>
      </c>
      <c r="D48" s="18">
        <v>7481683</v>
      </c>
      <c r="E48" s="18">
        <v>7481680</v>
      </c>
      <c r="F48" s="18">
        <v>6650385</v>
      </c>
      <c r="G48" s="18">
        <v>7481683</v>
      </c>
      <c r="H48" s="18">
        <v>5819087</v>
      </c>
      <c r="I48" s="18">
        <v>7481683</v>
      </c>
      <c r="J48" s="18">
        <v>9975577</v>
      </c>
      <c r="K48" s="18">
        <v>5819087</v>
      </c>
      <c r="L48" s="18">
        <v>6650385</v>
      </c>
      <c r="M48" s="18">
        <v>4987789</v>
      </c>
      <c r="N48" s="18">
        <v>4987789</v>
      </c>
    </row>
    <row r="49" spans="1:14" s="16" customFormat="1">
      <c r="A49" s="76" t="s">
        <v>50</v>
      </c>
      <c r="B49" s="26">
        <f t="shared" si="19"/>
        <v>77337777</v>
      </c>
      <c r="C49" s="18">
        <v>5743008</v>
      </c>
      <c r="D49" s="18">
        <v>5681033</v>
      </c>
      <c r="E49" s="18">
        <v>4621750</v>
      </c>
      <c r="F49" s="18">
        <v>9342944</v>
      </c>
      <c r="G49" s="18">
        <v>6755191</v>
      </c>
      <c r="H49" s="18">
        <v>6610804</v>
      </c>
      <c r="I49" s="18">
        <v>4394502</v>
      </c>
      <c r="J49" s="18">
        <v>10079550</v>
      </c>
      <c r="K49" s="18">
        <v>7893564</v>
      </c>
      <c r="L49" s="18">
        <v>5980143</v>
      </c>
      <c r="M49" s="18">
        <v>5137612</v>
      </c>
      <c r="N49" s="18">
        <v>5097676</v>
      </c>
    </row>
    <row r="50" spans="1:14" s="16" customFormat="1">
      <c r="A50" s="76" t="s">
        <v>51</v>
      </c>
      <c r="B50" s="26">
        <f t="shared" si="19"/>
        <v>749142</v>
      </c>
      <c r="C50" s="18">
        <v>17939</v>
      </c>
      <c r="D50" s="18">
        <v>45698</v>
      </c>
      <c r="E50" s="18">
        <v>33644</v>
      </c>
      <c r="F50" s="18">
        <v>77445</v>
      </c>
      <c r="G50" s="18">
        <v>46586</v>
      </c>
      <c r="H50" s="18">
        <v>145944</v>
      </c>
      <c r="I50" s="18">
        <v>100282</v>
      </c>
      <c r="J50" s="18">
        <v>76140</v>
      </c>
      <c r="K50" s="18">
        <v>44523</v>
      </c>
      <c r="L50" s="18">
        <v>44874</v>
      </c>
      <c r="M50" s="18">
        <v>49478</v>
      </c>
      <c r="N50" s="18">
        <v>66589</v>
      </c>
    </row>
    <row r="51" spans="1:14" s="16" customFormat="1">
      <c r="A51" s="76" t="s">
        <v>52</v>
      </c>
      <c r="B51" s="26">
        <f t="shared" si="19"/>
        <v>779973</v>
      </c>
      <c r="C51" s="18">
        <v>64895</v>
      </c>
      <c r="D51" s="18">
        <v>64895</v>
      </c>
      <c r="E51" s="18">
        <v>64895</v>
      </c>
      <c r="F51" s="18">
        <v>64895</v>
      </c>
      <c r="G51" s="18">
        <v>65509</v>
      </c>
      <c r="H51" s="18">
        <v>64895</v>
      </c>
      <c r="I51" s="18">
        <v>64895</v>
      </c>
      <c r="J51" s="18">
        <v>64895</v>
      </c>
      <c r="K51" s="18">
        <v>65509</v>
      </c>
      <c r="L51" s="18">
        <v>64895</v>
      </c>
      <c r="M51" s="18">
        <v>64895</v>
      </c>
      <c r="N51" s="18">
        <v>64900</v>
      </c>
    </row>
    <row r="52" spans="1:14" s="16" customFormat="1">
      <c r="A52" s="75" t="s">
        <v>53</v>
      </c>
      <c r="B52" s="25">
        <f>SUM(B53:B54)</f>
        <v>8066517</v>
      </c>
      <c r="C52" s="25">
        <f t="shared" ref="C52:N52" si="20">SUM(C53:C54)</f>
        <v>876523</v>
      </c>
      <c r="D52" s="25">
        <f t="shared" si="20"/>
        <v>736830</v>
      </c>
      <c r="E52" s="25">
        <f t="shared" si="20"/>
        <v>530110</v>
      </c>
      <c r="F52" s="25">
        <f t="shared" si="20"/>
        <v>802826</v>
      </c>
      <c r="G52" s="25">
        <f t="shared" si="20"/>
        <v>526919</v>
      </c>
      <c r="H52" s="25">
        <f t="shared" si="20"/>
        <v>581832</v>
      </c>
      <c r="I52" s="25">
        <f t="shared" si="20"/>
        <v>1372733</v>
      </c>
      <c r="J52" s="25">
        <f t="shared" si="20"/>
        <v>544390</v>
      </c>
      <c r="K52" s="25">
        <f t="shared" si="20"/>
        <v>460795</v>
      </c>
      <c r="L52" s="25">
        <f t="shared" si="20"/>
        <v>507029</v>
      </c>
      <c r="M52" s="25">
        <f t="shared" si="20"/>
        <v>510690</v>
      </c>
      <c r="N52" s="25">
        <f t="shared" si="20"/>
        <v>615840</v>
      </c>
    </row>
    <row r="53" spans="1:14" s="16" customFormat="1">
      <c r="A53" s="76" t="s">
        <v>54</v>
      </c>
      <c r="B53" s="26">
        <f t="shared" ref="B53:B54" si="21">SUM(C53:N53)</f>
        <v>3898093</v>
      </c>
      <c r="C53" s="18">
        <v>332530</v>
      </c>
      <c r="D53" s="18">
        <v>195020</v>
      </c>
      <c r="E53" s="18">
        <v>235561</v>
      </c>
      <c r="F53" s="18">
        <v>285405</v>
      </c>
      <c r="G53" s="18">
        <v>224564</v>
      </c>
      <c r="H53" s="18">
        <v>245326</v>
      </c>
      <c r="I53" s="18">
        <v>1100768</v>
      </c>
      <c r="J53" s="18">
        <v>272425</v>
      </c>
      <c r="K53" s="18">
        <v>188830</v>
      </c>
      <c r="L53" s="18">
        <v>235064</v>
      </c>
      <c r="M53" s="18">
        <v>238725</v>
      </c>
      <c r="N53" s="18">
        <v>343875</v>
      </c>
    </row>
    <row r="54" spans="1:14" s="16" customFormat="1">
      <c r="A54" s="76" t="s">
        <v>55</v>
      </c>
      <c r="B54" s="26">
        <f t="shared" si="21"/>
        <v>4168424</v>
      </c>
      <c r="C54" s="18">
        <v>543993</v>
      </c>
      <c r="D54" s="18">
        <v>541810</v>
      </c>
      <c r="E54" s="18">
        <v>294549</v>
      </c>
      <c r="F54" s="18">
        <v>517421</v>
      </c>
      <c r="G54" s="18">
        <v>302355</v>
      </c>
      <c r="H54" s="18">
        <v>336506</v>
      </c>
      <c r="I54" s="18">
        <v>271965</v>
      </c>
      <c r="J54" s="18">
        <v>271965</v>
      </c>
      <c r="K54" s="18">
        <v>271965</v>
      </c>
      <c r="L54" s="18">
        <v>271965</v>
      </c>
      <c r="M54" s="18">
        <v>271965</v>
      </c>
      <c r="N54" s="18">
        <v>271965</v>
      </c>
    </row>
    <row r="55" spans="1:14" s="16" customFormat="1">
      <c r="A55" s="75" t="s">
        <v>56</v>
      </c>
      <c r="B55" s="25">
        <f>SUM(B56:B58)</f>
        <v>275877606</v>
      </c>
      <c r="C55" s="25">
        <f t="shared" ref="C55:N55" si="22">SUM(C56:C58)</f>
        <v>23001086</v>
      </c>
      <c r="D55" s="25">
        <f t="shared" si="22"/>
        <v>22852113</v>
      </c>
      <c r="E55" s="25">
        <f t="shared" si="22"/>
        <v>22998800</v>
      </c>
      <c r="F55" s="25">
        <f t="shared" si="22"/>
        <v>22880573</v>
      </c>
      <c r="G55" s="25">
        <f t="shared" si="22"/>
        <v>22981243</v>
      </c>
      <c r="H55" s="25">
        <f t="shared" si="22"/>
        <v>23086504</v>
      </c>
      <c r="I55" s="25">
        <f t="shared" si="22"/>
        <v>22909119</v>
      </c>
      <c r="J55" s="25">
        <f t="shared" si="22"/>
        <v>22760620</v>
      </c>
      <c r="K55" s="25">
        <f t="shared" si="22"/>
        <v>23122333</v>
      </c>
      <c r="L55" s="25">
        <f t="shared" si="22"/>
        <v>22968439</v>
      </c>
      <c r="M55" s="25">
        <f t="shared" si="22"/>
        <v>23083675</v>
      </c>
      <c r="N55" s="25">
        <f t="shared" si="22"/>
        <v>23233101</v>
      </c>
    </row>
    <row r="56" spans="1:14" s="16" customFormat="1">
      <c r="A56" s="76" t="s">
        <v>57</v>
      </c>
      <c r="B56" s="26">
        <f t="shared" ref="B56:B58" si="23">SUM(C56:N56)</f>
        <v>1545000</v>
      </c>
      <c r="C56" s="18">
        <v>128750</v>
      </c>
      <c r="D56" s="18">
        <v>128750</v>
      </c>
      <c r="E56" s="18">
        <v>128750</v>
      </c>
      <c r="F56" s="18">
        <v>128750</v>
      </c>
      <c r="G56" s="18">
        <v>128750</v>
      </c>
      <c r="H56" s="18">
        <v>128750</v>
      </c>
      <c r="I56" s="18">
        <v>128750</v>
      </c>
      <c r="J56" s="18">
        <v>128750</v>
      </c>
      <c r="K56" s="18">
        <v>128750</v>
      </c>
      <c r="L56" s="18">
        <v>128750</v>
      </c>
      <c r="M56" s="18">
        <v>128750</v>
      </c>
      <c r="N56" s="18">
        <v>128750</v>
      </c>
    </row>
    <row r="57" spans="1:14" s="16" customFormat="1">
      <c r="A57" s="76" t="s">
        <v>58</v>
      </c>
      <c r="B57" s="26">
        <f t="shared" si="23"/>
        <v>19375698</v>
      </c>
      <c r="C57" s="18">
        <v>1625927</v>
      </c>
      <c r="D57" s="18">
        <v>1476954</v>
      </c>
      <c r="E57" s="18">
        <v>1623641</v>
      </c>
      <c r="F57" s="18">
        <v>1505414</v>
      </c>
      <c r="G57" s="18">
        <v>1606084</v>
      </c>
      <c r="H57" s="18">
        <v>1711345</v>
      </c>
      <c r="I57" s="18">
        <v>1533960</v>
      </c>
      <c r="J57" s="18">
        <v>1385461</v>
      </c>
      <c r="K57" s="18">
        <v>1747174</v>
      </c>
      <c r="L57" s="18">
        <v>1593280</v>
      </c>
      <c r="M57" s="18">
        <v>1708516</v>
      </c>
      <c r="N57" s="18">
        <v>1857942</v>
      </c>
    </row>
    <row r="58" spans="1:14" s="16" customFormat="1">
      <c r="A58" s="76" t="s">
        <v>59</v>
      </c>
      <c r="B58" s="26">
        <f t="shared" si="23"/>
        <v>254956908</v>
      </c>
      <c r="C58" s="18">
        <v>21246409</v>
      </c>
      <c r="D58" s="18">
        <v>21246409</v>
      </c>
      <c r="E58" s="18">
        <v>21246409</v>
      </c>
      <c r="F58" s="18">
        <v>21246409</v>
      </c>
      <c r="G58" s="18">
        <v>21246409</v>
      </c>
      <c r="H58" s="18">
        <v>21246409</v>
      </c>
      <c r="I58" s="18">
        <v>21246409</v>
      </c>
      <c r="J58" s="18">
        <v>21246409</v>
      </c>
      <c r="K58" s="18">
        <v>21246409</v>
      </c>
      <c r="L58" s="18">
        <v>21246409</v>
      </c>
      <c r="M58" s="18">
        <v>21246409</v>
      </c>
      <c r="N58" s="18">
        <v>21246409</v>
      </c>
    </row>
    <row r="59" spans="1:14" s="16" customFormat="1">
      <c r="A59" s="75" t="s">
        <v>60</v>
      </c>
      <c r="B59" s="25">
        <f>SUM(B60)</f>
        <v>206990818</v>
      </c>
      <c r="C59" s="25">
        <f t="shared" ref="C59:N59" si="24">SUM(C60)</f>
        <v>21114334</v>
      </c>
      <c r="D59" s="25">
        <f t="shared" si="24"/>
        <v>22574513</v>
      </c>
      <c r="E59" s="25">
        <f t="shared" si="24"/>
        <v>23362473</v>
      </c>
      <c r="F59" s="25">
        <f t="shared" si="24"/>
        <v>22525683</v>
      </c>
      <c r="G59" s="25">
        <f t="shared" si="24"/>
        <v>15251866</v>
      </c>
      <c r="H59" s="25">
        <f t="shared" si="24"/>
        <v>13614359</v>
      </c>
      <c r="I59" s="25">
        <f t="shared" si="24"/>
        <v>14077114</v>
      </c>
      <c r="J59" s="25">
        <f t="shared" si="24"/>
        <v>15084785</v>
      </c>
      <c r="K59" s="25">
        <f t="shared" si="24"/>
        <v>13174451</v>
      </c>
      <c r="L59" s="25">
        <f t="shared" si="24"/>
        <v>12926299</v>
      </c>
      <c r="M59" s="25">
        <f t="shared" si="24"/>
        <v>12155093</v>
      </c>
      <c r="N59" s="25">
        <f t="shared" si="24"/>
        <v>21129848</v>
      </c>
    </row>
    <row r="60" spans="1:14" s="16" customFormat="1">
      <c r="A60" s="76" t="s">
        <v>61</v>
      </c>
      <c r="B60" s="26">
        <f t="shared" ref="B60" si="25">SUM(C60:N60)</f>
        <v>206990818</v>
      </c>
      <c r="C60" s="18">
        <v>21114334</v>
      </c>
      <c r="D60" s="18">
        <v>22574513</v>
      </c>
      <c r="E60" s="18">
        <v>23362473</v>
      </c>
      <c r="F60" s="18">
        <v>22525683</v>
      </c>
      <c r="G60" s="18">
        <v>15251866</v>
      </c>
      <c r="H60" s="18">
        <v>13614359</v>
      </c>
      <c r="I60" s="18">
        <v>14077114</v>
      </c>
      <c r="J60" s="18">
        <v>15084785</v>
      </c>
      <c r="K60" s="18">
        <v>13174451</v>
      </c>
      <c r="L60" s="18">
        <v>12926299</v>
      </c>
      <c r="M60" s="18">
        <v>12155093</v>
      </c>
      <c r="N60" s="18">
        <v>21129848</v>
      </c>
    </row>
    <row r="61" spans="1:14" s="16" customFormat="1">
      <c r="A61" s="75" t="s">
        <v>62</v>
      </c>
      <c r="B61" s="25">
        <f>SUM(B62:B63)</f>
        <v>50238325</v>
      </c>
      <c r="C61" s="25">
        <f t="shared" ref="C61:N61" si="26">SUM(C62:C63)</f>
        <v>21845</v>
      </c>
      <c r="D61" s="25">
        <f t="shared" si="26"/>
        <v>2383116</v>
      </c>
      <c r="E61" s="25">
        <f t="shared" si="26"/>
        <v>4830606</v>
      </c>
      <c r="F61" s="25">
        <f t="shared" si="26"/>
        <v>4626413</v>
      </c>
      <c r="G61" s="25">
        <f t="shared" si="26"/>
        <v>4954072</v>
      </c>
      <c r="H61" s="25">
        <f t="shared" si="26"/>
        <v>4752253</v>
      </c>
      <c r="I61" s="25">
        <f t="shared" si="26"/>
        <v>5030051</v>
      </c>
      <c r="J61" s="25">
        <f t="shared" si="26"/>
        <v>5512043</v>
      </c>
      <c r="K61" s="25">
        <f t="shared" si="26"/>
        <v>4312999</v>
      </c>
      <c r="L61" s="25">
        <f t="shared" si="26"/>
        <v>5060918</v>
      </c>
      <c r="M61" s="25">
        <f t="shared" si="26"/>
        <v>4958821</v>
      </c>
      <c r="N61" s="25">
        <f t="shared" si="26"/>
        <v>3795188</v>
      </c>
    </row>
    <row r="62" spans="1:14" s="16" customFormat="1">
      <c r="A62" s="76" t="s">
        <v>63</v>
      </c>
      <c r="B62" s="26">
        <f>SUM(C62:N62)</f>
        <v>50000000</v>
      </c>
      <c r="C62" s="18">
        <v>0</v>
      </c>
      <c r="D62" s="18">
        <v>2364346</v>
      </c>
      <c r="E62" s="18">
        <v>4810261</v>
      </c>
      <c r="F62" s="18">
        <v>4606928</v>
      </c>
      <c r="G62" s="18">
        <v>4933207</v>
      </c>
      <c r="H62" s="18">
        <v>4732238</v>
      </c>
      <c r="I62" s="18">
        <v>5008866</v>
      </c>
      <c r="J62" s="18">
        <v>5488828</v>
      </c>
      <c r="K62" s="18">
        <v>4294834</v>
      </c>
      <c r="L62" s="18">
        <v>5039603</v>
      </c>
      <c r="M62" s="18">
        <v>4937936</v>
      </c>
      <c r="N62" s="18">
        <v>3782953</v>
      </c>
    </row>
    <row r="63" spans="1:14" s="16" customFormat="1">
      <c r="A63" s="76" t="s">
        <v>64</v>
      </c>
      <c r="B63" s="26">
        <f t="shared" ref="B63" si="27">SUM(C63:N63)</f>
        <v>238325</v>
      </c>
      <c r="C63" s="18">
        <v>21845</v>
      </c>
      <c r="D63" s="18">
        <v>18770</v>
      </c>
      <c r="E63" s="18">
        <v>20345</v>
      </c>
      <c r="F63" s="18">
        <v>19485</v>
      </c>
      <c r="G63" s="18">
        <v>20865</v>
      </c>
      <c r="H63" s="18">
        <v>20015</v>
      </c>
      <c r="I63" s="18">
        <v>21185</v>
      </c>
      <c r="J63" s="18">
        <v>23215</v>
      </c>
      <c r="K63" s="18">
        <v>18165</v>
      </c>
      <c r="L63" s="18">
        <v>21315</v>
      </c>
      <c r="M63" s="18">
        <v>20885</v>
      </c>
      <c r="N63" s="18">
        <v>12235</v>
      </c>
    </row>
    <row r="64" spans="1:14" s="16" customFormat="1" ht="25.5">
      <c r="A64" s="75" t="s">
        <v>65</v>
      </c>
      <c r="B64" s="25">
        <f>SUM(B65:B67)</f>
        <v>63008816</v>
      </c>
      <c r="C64" s="25">
        <f t="shared" ref="C64:N64" si="28">SUM(C65:C67)</f>
        <v>5811707</v>
      </c>
      <c r="D64" s="25">
        <f t="shared" si="28"/>
        <v>10308051</v>
      </c>
      <c r="E64" s="25">
        <f t="shared" si="28"/>
        <v>7461230</v>
      </c>
      <c r="F64" s="25">
        <f t="shared" si="28"/>
        <v>8964846</v>
      </c>
      <c r="G64" s="25">
        <f t="shared" si="28"/>
        <v>7446148</v>
      </c>
      <c r="H64" s="25">
        <f t="shared" si="28"/>
        <v>9206973</v>
      </c>
      <c r="I64" s="25">
        <f t="shared" si="28"/>
        <v>3378361</v>
      </c>
      <c r="J64" s="25">
        <f t="shared" si="28"/>
        <v>4267036</v>
      </c>
      <c r="K64" s="25">
        <f t="shared" si="28"/>
        <v>2818930</v>
      </c>
      <c r="L64" s="25">
        <f t="shared" si="28"/>
        <v>1002914</v>
      </c>
      <c r="M64" s="25">
        <f t="shared" si="28"/>
        <v>1066953</v>
      </c>
      <c r="N64" s="25">
        <f t="shared" si="28"/>
        <v>1275667</v>
      </c>
    </row>
    <row r="65" spans="1:14" s="16" customFormat="1">
      <c r="A65" s="76" t="s">
        <v>66</v>
      </c>
      <c r="B65" s="26">
        <f t="shared" ref="B65:B67" si="29">SUM(C65:N65)</f>
        <v>1641164</v>
      </c>
      <c r="C65" s="18">
        <v>185577</v>
      </c>
      <c r="D65" s="18">
        <v>212710</v>
      </c>
      <c r="E65" s="18">
        <v>228003</v>
      </c>
      <c r="F65" s="18">
        <v>188056</v>
      </c>
      <c r="G65" s="18">
        <v>132523</v>
      </c>
      <c r="H65" s="18">
        <v>185358</v>
      </c>
      <c r="I65" s="18">
        <v>105104</v>
      </c>
      <c r="J65" s="18">
        <v>98425</v>
      </c>
      <c r="K65" s="18">
        <v>163751</v>
      </c>
      <c r="L65" s="18">
        <v>75217</v>
      </c>
      <c r="M65" s="18">
        <v>48096</v>
      </c>
      <c r="N65" s="18">
        <v>18344</v>
      </c>
    </row>
    <row r="66" spans="1:14" s="16" customFormat="1">
      <c r="A66" s="76" t="s">
        <v>67</v>
      </c>
      <c r="B66" s="26">
        <f t="shared" si="29"/>
        <v>32714306</v>
      </c>
      <c r="C66" s="18">
        <v>2614698</v>
      </c>
      <c r="D66" s="18">
        <v>3222193</v>
      </c>
      <c r="E66" s="18">
        <v>6005957</v>
      </c>
      <c r="F66" s="18">
        <v>5160883</v>
      </c>
      <c r="G66" s="18">
        <v>5394544</v>
      </c>
      <c r="H66" s="18">
        <v>7765908</v>
      </c>
      <c r="I66" s="18">
        <v>331229</v>
      </c>
      <c r="J66" s="18">
        <v>445402</v>
      </c>
      <c r="K66" s="18">
        <v>310367</v>
      </c>
      <c r="L66" s="18">
        <v>347447</v>
      </c>
      <c r="M66" s="18">
        <v>438607</v>
      </c>
      <c r="N66" s="18">
        <v>677071</v>
      </c>
    </row>
    <row r="67" spans="1:14" s="16" customFormat="1">
      <c r="A67" s="76" t="s">
        <v>68</v>
      </c>
      <c r="B67" s="26">
        <f t="shared" si="29"/>
        <v>28653346</v>
      </c>
      <c r="C67" s="18">
        <v>3011432</v>
      </c>
      <c r="D67" s="18">
        <v>6873148</v>
      </c>
      <c r="E67" s="18">
        <v>1227270</v>
      </c>
      <c r="F67" s="18">
        <v>3615907</v>
      </c>
      <c r="G67" s="18">
        <v>1919081</v>
      </c>
      <c r="H67" s="18">
        <v>1255707</v>
      </c>
      <c r="I67" s="18">
        <v>2942028</v>
      </c>
      <c r="J67" s="18">
        <v>3723209</v>
      </c>
      <c r="K67" s="18">
        <v>2344812</v>
      </c>
      <c r="L67" s="18">
        <v>580250</v>
      </c>
      <c r="M67" s="18">
        <v>580250</v>
      </c>
      <c r="N67" s="18">
        <v>580252</v>
      </c>
    </row>
    <row r="68" spans="1:14" s="16" customFormat="1">
      <c r="A68" s="75" t="s">
        <v>69</v>
      </c>
      <c r="B68" s="25">
        <f>SUM(B69)</f>
        <v>13561500</v>
      </c>
      <c r="C68" s="25">
        <f t="shared" ref="C68:N68" si="30">SUM(C69)</f>
        <v>0</v>
      </c>
      <c r="D68" s="25">
        <f t="shared" si="30"/>
        <v>0</v>
      </c>
      <c r="E68" s="25">
        <f t="shared" si="30"/>
        <v>0</v>
      </c>
      <c r="F68" s="25">
        <f t="shared" si="30"/>
        <v>0</v>
      </c>
      <c r="G68" s="25">
        <f t="shared" si="30"/>
        <v>0</v>
      </c>
      <c r="H68" s="25">
        <f t="shared" si="30"/>
        <v>4221600</v>
      </c>
      <c r="I68" s="25">
        <f t="shared" si="30"/>
        <v>9339900</v>
      </c>
      <c r="J68" s="25">
        <f t="shared" si="30"/>
        <v>0</v>
      </c>
      <c r="K68" s="25">
        <f t="shared" si="30"/>
        <v>0</v>
      </c>
      <c r="L68" s="25">
        <f t="shared" si="30"/>
        <v>0</v>
      </c>
      <c r="M68" s="25">
        <f t="shared" si="30"/>
        <v>0</v>
      </c>
      <c r="N68" s="25">
        <f t="shared" si="30"/>
        <v>0</v>
      </c>
    </row>
    <row r="69" spans="1:14" s="16" customFormat="1">
      <c r="A69" s="76" t="s">
        <v>70</v>
      </c>
      <c r="B69" s="26">
        <f t="shared" ref="B69" si="31">SUM(C69:N69)</f>
        <v>13561500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4221600</v>
      </c>
      <c r="I69" s="18">
        <v>9339900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</row>
    <row r="70" spans="1:14" s="16" customFormat="1">
      <c r="A70" s="75" t="s">
        <v>71</v>
      </c>
      <c r="B70" s="25">
        <f>SUM(B71:B73)</f>
        <v>3404412</v>
      </c>
      <c r="C70" s="25">
        <f t="shared" ref="C70:N70" si="32">SUM(C71:C73)</f>
        <v>731442</v>
      </c>
      <c r="D70" s="25">
        <f t="shared" si="32"/>
        <v>486923</v>
      </c>
      <c r="E70" s="25">
        <f t="shared" si="32"/>
        <v>0</v>
      </c>
      <c r="F70" s="25">
        <f t="shared" si="32"/>
        <v>494827</v>
      </c>
      <c r="G70" s="25">
        <f t="shared" si="32"/>
        <v>1949</v>
      </c>
      <c r="H70" s="25">
        <f t="shared" si="32"/>
        <v>782169</v>
      </c>
      <c r="I70" s="25">
        <f t="shared" si="32"/>
        <v>25357</v>
      </c>
      <c r="J70" s="25">
        <f t="shared" si="32"/>
        <v>542870</v>
      </c>
      <c r="K70" s="25">
        <f t="shared" si="32"/>
        <v>0</v>
      </c>
      <c r="L70" s="25">
        <f t="shared" si="32"/>
        <v>338875</v>
      </c>
      <c r="M70" s="25">
        <f t="shared" si="32"/>
        <v>0</v>
      </c>
      <c r="N70" s="25">
        <f t="shared" si="32"/>
        <v>0</v>
      </c>
    </row>
    <row r="71" spans="1:14" s="16" customFormat="1">
      <c r="A71" s="76" t="s">
        <v>72</v>
      </c>
      <c r="B71" s="26">
        <f t="shared" ref="B71:B73" si="33">SUM(C71:N71)</f>
        <v>3054672</v>
      </c>
      <c r="C71" s="18">
        <v>707817</v>
      </c>
      <c r="D71" s="18">
        <v>359303</v>
      </c>
      <c r="E71" s="18">
        <v>0</v>
      </c>
      <c r="F71" s="18">
        <v>471202</v>
      </c>
      <c r="G71" s="18">
        <v>1949</v>
      </c>
      <c r="H71" s="18">
        <v>782169</v>
      </c>
      <c r="I71" s="18">
        <v>1732</v>
      </c>
      <c r="J71" s="18">
        <v>415250</v>
      </c>
      <c r="K71" s="18">
        <v>0</v>
      </c>
      <c r="L71" s="18">
        <v>315250</v>
      </c>
      <c r="M71" s="18">
        <v>0</v>
      </c>
      <c r="N71" s="18">
        <v>0</v>
      </c>
    </row>
    <row r="72" spans="1:14" s="16" customFormat="1">
      <c r="A72" s="76" t="s">
        <v>73</v>
      </c>
      <c r="B72" s="26">
        <f t="shared" si="33"/>
        <v>94500</v>
      </c>
      <c r="C72" s="18">
        <v>23625</v>
      </c>
      <c r="D72" s="18">
        <v>0</v>
      </c>
      <c r="E72" s="18">
        <v>0</v>
      </c>
      <c r="F72" s="18">
        <v>23625</v>
      </c>
      <c r="G72" s="18">
        <v>0</v>
      </c>
      <c r="H72" s="18">
        <v>0</v>
      </c>
      <c r="I72" s="18">
        <v>23625</v>
      </c>
      <c r="J72" s="18">
        <v>0</v>
      </c>
      <c r="K72" s="18">
        <v>0</v>
      </c>
      <c r="L72" s="18">
        <v>23625</v>
      </c>
      <c r="M72" s="18">
        <v>0</v>
      </c>
      <c r="N72" s="18">
        <v>0</v>
      </c>
    </row>
    <row r="73" spans="1:14" s="16" customFormat="1">
      <c r="A73" s="76" t="s">
        <v>74</v>
      </c>
      <c r="B73" s="26">
        <f t="shared" si="33"/>
        <v>255240</v>
      </c>
      <c r="C73" s="18">
        <v>0</v>
      </c>
      <c r="D73" s="18">
        <v>127620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127620</v>
      </c>
      <c r="K73" s="18">
        <v>0</v>
      </c>
      <c r="L73" s="18">
        <v>0</v>
      </c>
      <c r="M73" s="18">
        <v>0</v>
      </c>
      <c r="N73" s="18">
        <v>0</v>
      </c>
    </row>
    <row r="74" spans="1:14" s="16" customFormat="1">
      <c r="A74" s="75" t="s">
        <v>75</v>
      </c>
      <c r="B74" s="25">
        <f>SUM(B75:B76)</f>
        <v>59068878</v>
      </c>
      <c r="C74" s="25">
        <f t="shared" ref="C74:N74" si="34">SUM(C75:C76)</f>
        <v>3750662</v>
      </c>
      <c r="D74" s="25">
        <f t="shared" si="34"/>
        <v>4905873</v>
      </c>
      <c r="E74" s="25">
        <f t="shared" si="34"/>
        <v>4099305</v>
      </c>
      <c r="F74" s="25">
        <f t="shared" si="34"/>
        <v>5251809</v>
      </c>
      <c r="G74" s="25">
        <f t="shared" si="34"/>
        <v>5042201</v>
      </c>
      <c r="H74" s="25">
        <f t="shared" si="34"/>
        <v>4408389</v>
      </c>
      <c r="I74" s="25">
        <f t="shared" si="34"/>
        <v>4325125</v>
      </c>
      <c r="J74" s="25">
        <f t="shared" si="34"/>
        <v>9435304</v>
      </c>
      <c r="K74" s="25">
        <f t="shared" si="34"/>
        <v>4909266</v>
      </c>
      <c r="L74" s="25">
        <f t="shared" si="34"/>
        <v>4687936</v>
      </c>
      <c r="M74" s="25">
        <f t="shared" si="34"/>
        <v>3653116</v>
      </c>
      <c r="N74" s="25">
        <f t="shared" si="34"/>
        <v>4599892</v>
      </c>
    </row>
    <row r="75" spans="1:14" s="16" customFormat="1">
      <c r="A75" s="76" t="s">
        <v>76</v>
      </c>
      <c r="B75" s="26">
        <f t="shared" ref="B75:B76" si="35">SUM(C75:N75)</f>
        <v>839979</v>
      </c>
      <c r="C75" s="18">
        <v>80086</v>
      </c>
      <c r="D75" s="18">
        <v>91899</v>
      </c>
      <c r="E75" s="18">
        <v>86852</v>
      </c>
      <c r="F75" s="18">
        <v>121783</v>
      </c>
      <c r="G75" s="18">
        <v>83688</v>
      </c>
      <c r="H75" s="18">
        <v>80241</v>
      </c>
      <c r="I75" s="18">
        <v>91620</v>
      </c>
      <c r="J75" s="18">
        <v>88394</v>
      </c>
      <c r="K75" s="18">
        <v>93022</v>
      </c>
      <c r="L75" s="18">
        <v>7889</v>
      </c>
      <c r="M75" s="18">
        <v>9050</v>
      </c>
      <c r="N75" s="18">
        <v>5455</v>
      </c>
    </row>
    <row r="76" spans="1:14" s="16" customFormat="1">
      <c r="A76" s="76" t="s">
        <v>77</v>
      </c>
      <c r="B76" s="26">
        <f t="shared" si="35"/>
        <v>58228899</v>
      </c>
      <c r="C76" s="18">
        <v>3670576</v>
      </c>
      <c r="D76" s="18">
        <v>4813974</v>
      </c>
      <c r="E76" s="18">
        <v>4012453</v>
      </c>
      <c r="F76" s="18">
        <v>5130026</v>
      </c>
      <c r="G76" s="18">
        <v>4958513</v>
      </c>
      <c r="H76" s="18">
        <v>4328148</v>
      </c>
      <c r="I76" s="18">
        <v>4233505</v>
      </c>
      <c r="J76" s="18">
        <v>9346910</v>
      </c>
      <c r="K76" s="18">
        <v>4816244</v>
      </c>
      <c r="L76" s="18">
        <v>4680047</v>
      </c>
      <c r="M76" s="18">
        <v>3644066</v>
      </c>
      <c r="N76" s="18">
        <v>4594437</v>
      </c>
    </row>
    <row r="77" spans="1:14" s="16" customFormat="1">
      <c r="A77" s="75" t="s">
        <v>40</v>
      </c>
      <c r="B77" s="25">
        <f>SUM(B78:B79)</f>
        <v>2278638</v>
      </c>
      <c r="C77" s="25">
        <f t="shared" ref="C77:N77" si="36">SUM(C78:C79)</f>
        <v>138166</v>
      </c>
      <c r="D77" s="25">
        <f t="shared" si="36"/>
        <v>172237</v>
      </c>
      <c r="E77" s="25">
        <f t="shared" si="36"/>
        <v>203250</v>
      </c>
      <c r="F77" s="25">
        <f t="shared" si="36"/>
        <v>218950</v>
      </c>
      <c r="G77" s="25">
        <f t="shared" si="36"/>
        <v>189936</v>
      </c>
      <c r="H77" s="25">
        <f t="shared" si="36"/>
        <v>246229</v>
      </c>
      <c r="I77" s="25">
        <f t="shared" si="36"/>
        <v>249571</v>
      </c>
      <c r="J77" s="25">
        <f t="shared" si="36"/>
        <v>210553</v>
      </c>
      <c r="K77" s="25">
        <f t="shared" si="36"/>
        <v>193433</v>
      </c>
      <c r="L77" s="25">
        <f t="shared" si="36"/>
        <v>254640</v>
      </c>
      <c r="M77" s="25">
        <f t="shared" si="36"/>
        <v>148767</v>
      </c>
      <c r="N77" s="25">
        <f t="shared" si="36"/>
        <v>52906</v>
      </c>
    </row>
    <row r="78" spans="1:14" s="16" customFormat="1">
      <c r="A78" s="76" t="s">
        <v>78</v>
      </c>
      <c r="B78" s="26">
        <f t="shared" ref="B78:B79" si="37">SUM(C78:N78)</f>
        <v>2056531</v>
      </c>
      <c r="C78" s="18">
        <v>119616</v>
      </c>
      <c r="D78" s="18">
        <v>155356</v>
      </c>
      <c r="E78" s="18">
        <v>182483</v>
      </c>
      <c r="F78" s="18">
        <v>204176</v>
      </c>
      <c r="G78" s="18">
        <v>171796</v>
      </c>
      <c r="H78" s="18">
        <v>225305</v>
      </c>
      <c r="I78" s="18">
        <v>229645</v>
      </c>
      <c r="J78" s="18">
        <v>187637</v>
      </c>
      <c r="K78" s="18">
        <v>169938</v>
      </c>
      <c r="L78" s="18">
        <v>235796</v>
      </c>
      <c r="M78" s="18">
        <v>132163</v>
      </c>
      <c r="N78" s="18">
        <v>42620</v>
      </c>
    </row>
    <row r="79" spans="1:14" s="16" customFormat="1">
      <c r="A79" s="76" t="s">
        <v>79</v>
      </c>
      <c r="B79" s="26">
        <f t="shared" si="37"/>
        <v>222107</v>
      </c>
      <c r="C79" s="18">
        <v>18550</v>
      </c>
      <c r="D79" s="18">
        <v>16881</v>
      </c>
      <c r="E79" s="18">
        <v>20767</v>
      </c>
      <c r="F79" s="18">
        <v>14774</v>
      </c>
      <c r="G79" s="18">
        <v>18140</v>
      </c>
      <c r="H79" s="18">
        <v>20924</v>
      </c>
      <c r="I79" s="18">
        <v>19926</v>
      </c>
      <c r="J79" s="18">
        <v>22916</v>
      </c>
      <c r="K79" s="18">
        <v>23495</v>
      </c>
      <c r="L79" s="18">
        <v>18844</v>
      </c>
      <c r="M79" s="18">
        <v>16604</v>
      </c>
      <c r="N79" s="18">
        <v>10286</v>
      </c>
    </row>
    <row r="80" spans="1:14" s="16" customFormat="1">
      <c r="A80" s="75" t="s">
        <v>80</v>
      </c>
      <c r="B80" s="25">
        <f>SUM(B81:B82)</f>
        <v>805545</v>
      </c>
      <c r="C80" s="25">
        <f t="shared" ref="C80:N80" si="38">SUM(C81:C82)</f>
        <v>95940</v>
      </c>
      <c r="D80" s="25">
        <f t="shared" si="38"/>
        <v>86271</v>
      </c>
      <c r="E80" s="25">
        <f t="shared" si="38"/>
        <v>67121</v>
      </c>
      <c r="F80" s="25">
        <f t="shared" si="38"/>
        <v>76696</v>
      </c>
      <c r="G80" s="25">
        <f t="shared" si="38"/>
        <v>67121</v>
      </c>
      <c r="H80" s="25">
        <f t="shared" si="38"/>
        <v>62333</v>
      </c>
      <c r="I80" s="25">
        <f t="shared" si="38"/>
        <v>67121</v>
      </c>
      <c r="J80" s="25">
        <f t="shared" si="38"/>
        <v>76696</v>
      </c>
      <c r="K80" s="25">
        <f t="shared" si="38"/>
        <v>67121</v>
      </c>
      <c r="L80" s="25">
        <f t="shared" si="38"/>
        <v>76696</v>
      </c>
      <c r="M80" s="25">
        <f t="shared" si="38"/>
        <v>47971</v>
      </c>
      <c r="N80" s="25">
        <f t="shared" si="38"/>
        <v>14458</v>
      </c>
    </row>
    <row r="81" spans="1:14" s="16" customFormat="1">
      <c r="A81" s="76" t="s">
        <v>81</v>
      </c>
      <c r="B81" s="26">
        <f t="shared" ref="B81:B82" si="39">SUM(C81:N81)</f>
        <v>805545</v>
      </c>
      <c r="C81" s="18">
        <v>95940</v>
      </c>
      <c r="D81" s="18">
        <v>86271</v>
      </c>
      <c r="E81" s="18">
        <v>67121</v>
      </c>
      <c r="F81" s="18">
        <v>76696</v>
      </c>
      <c r="G81" s="18">
        <v>67121</v>
      </c>
      <c r="H81" s="18">
        <v>62333</v>
      </c>
      <c r="I81" s="18">
        <v>67121</v>
      </c>
      <c r="J81" s="18">
        <v>76696</v>
      </c>
      <c r="K81" s="18">
        <v>67121</v>
      </c>
      <c r="L81" s="18">
        <v>76696</v>
      </c>
      <c r="M81" s="18">
        <v>47971</v>
      </c>
      <c r="N81" s="18">
        <v>14458</v>
      </c>
    </row>
    <row r="82" spans="1:14" s="16" customFormat="1">
      <c r="A82" s="76" t="s">
        <v>82</v>
      </c>
      <c r="B82" s="26">
        <f t="shared" si="39"/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</row>
    <row r="83" spans="1:14" s="16" customFormat="1">
      <c r="A83" s="75" t="s">
        <v>83</v>
      </c>
      <c r="B83" s="25">
        <f>SUM(B84:B101)</f>
        <v>81427016</v>
      </c>
      <c r="C83" s="25">
        <f>SUM(C84:C101)</f>
        <v>23427649</v>
      </c>
      <c r="D83" s="25">
        <f t="shared" ref="D83:N83" si="40">SUM(D84:D101)</f>
        <v>16217687</v>
      </c>
      <c r="E83" s="25">
        <f t="shared" si="40"/>
        <v>1902244</v>
      </c>
      <c r="F83" s="25">
        <f t="shared" si="40"/>
        <v>2330340</v>
      </c>
      <c r="G83" s="25">
        <f t="shared" si="40"/>
        <v>4146771</v>
      </c>
      <c r="H83" s="25">
        <f t="shared" si="40"/>
        <v>2145998</v>
      </c>
      <c r="I83" s="25">
        <f t="shared" si="40"/>
        <v>6505880</v>
      </c>
      <c r="J83" s="25">
        <f t="shared" si="40"/>
        <v>15203375</v>
      </c>
      <c r="K83" s="25">
        <f t="shared" si="40"/>
        <v>6381802</v>
      </c>
      <c r="L83" s="25">
        <f t="shared" si="40"/>
        <v>1883601</v>
      </c>
      <c r="M83" s="25">
        <f t="shared" si="40"/>
        <v>672765</v>
      </c>
      <c r="N83" s="25">
        <f t="shared" si="40"/>
        <v>608904</v>
      </c>
    </row>
    <row r="84" spans="1:14" s="16" customFormat="1">
      <c r="A84" s="76" t="s">
        <v>84</v>
      </c>
      <c r="B84" s="26">
        <f t="shared" ref="B84:B101" si="41">SUM(C84:N84)</f>
        <v>200000</v>
      </c>
      <c r="C84" s="18">
        <v>8550</v>
      </c>
      <c r="D84" s="18">
        <v>11520</v>
      </c>
      <c r="E84" s="18">
        <v>14280</v>
      </c>
      <c r="F84" s="18">
        <v>17950</v>
      </c>
      <c r="G84" s="18">
        <v>19860</v>
      </c>
      <c r="H84" s="18">
        <v>15860</v>
      </c>
      <c r="I84" s="18">
        <v>19430</v>
      </c>
      <c r="J84" s="18">
        <v>23480</v>
      </c>
      <c r="K84" s="18">
        <v>37400</v>
      </c>
      <c r="L84" s="18">
        <v>11860</v>
      </c>
      <c r="M84" s="18">
        <v>9860</v>
      </c>
      <c r="N84" s="18">
        <v>9950</v>
      </c>
    </row>
    <row r="85" spans="1:14" s="16" customFormat="1">
      <c r="A85" s="76" t="s">
        <v>85</v>
      </c>
      <c r="B85" s="26">
        <f t="shared" si="41"/>
        <v>5681152</v>
      </c>
      <c r="C85" s="18">
        <v>1336636</v>
      </c>
      <c r="D85" s="18">
        <v>0</v>
      </c>
      <c r="E85" s="18">
        <v>0</v>
      </c>
      <c r="F85" s="18">
        <v>0</v>
      </c>
      <c r="G85" s="18">
        <v>1630143</v>
      </c>
      <c r="H85" s="18">
        <v>0</v>
      </c>
      <c r="I85" s="18">
        <v>0</v>
      </c>
      <c r="J85" s="18">
        <v>0</v>
      </c>
      <c r="K85" s="18">
        <v>2714373</v>
      </c>
      <c r="L85" s="18">
        <v>0</v>
      </c>
      <c r="M85" s="18">
        <v>0</v>
      </c>
      <c r="N85" s="18">
        <v>0</v>
      </c>
    </row>
    <row r="86" spans="1:14" s="16" customFormat="1">
      <c r="A86" s="76" t="s">
        <v>86</v>
      </c>
      <c r="B86" s="26">
        <f t="shared" si="41"/>
        <v>708096</v>
      </c>
      <c r="C86" s="18">
        <v>0</v>
      </c>
      <c r="D86" s="18">
        <v>115724</v>
      </c>
      <c r="E86" s="18">
        <v>108787</v>
      </c>
      <c r="F86" s="18">
        <v>33054</v>
      </c>
      <c r="G86" s="18">
        <v>31808</v>
      </c>
      <c r="H86" s="18">
        <v>121365</v>
      </c>
      <c r="I86" s="18">
        <v>37127</v>
      </c>
      <c r="J86" s="18">
        <v>24984</v>
      </c>
      <c r="K86" s="18">
        <v>150806</v>
      </c>
      <c r="L86" s="18">
        <v>79448</v>
      </c>
      <c r="M86" s="18">
        <v>4799</v>
      </c>
      <c r="N86" s="18">
        <v>194</v>
      </c>
    </row>
    <row r="87" spans="1:14" s="16" customFormat="1">
      <c r="A87" s="76" t="s">
        <v>87</v>
      </c>
      <c r="B87" s="26">
        <f t="shared" si="41"/>
        <v>2217373</v>
      </c>
      <c r="C87" s="18">
        <v>65731</v>
      </c>
      <c r="D87" s="18">
        <v>212617</v>
      </c>
      <c r="E87" s="18">
        <v>90332</v>
      </c>
      <c r="F87" s="18">
        <v>125105</v>
      </c>
      <c r="G87" s="18">
        <v>132516</v>
      </c>
      <c r="H87" s="18">
        <v>137741</v>
      </c>
      <c r="I87" s="18">
        <v>176786</v>
      </c>
      <c r="J87" s="18">
        <v>280335</v>
      </c>
      <c r="K87" s="18">
        <v>465469</v>
      </c>
      <c r="L87" s="18">
        <v>400070</v>
      </c>
      <c r="M87" s="18">
        <v>75461</v>
      </c>
      <c r="N87" s="18">
        <v>55210</v>
      </c>
    </row>
    <row r="88" spans="1:14" s="16" customFormat="1">
      <c r="A88" s="76" t="s">
        <v>88</v>
      </c>
      <c r="B88" s="26">
        <f t="shared" si="41"/>
        <v>1187825</v>
      </c>
      <c r="C88" s="18">
        <v>3717</v>
      </c>
      <c r="D88" s="18">
        <v>267047</v>
      </c>
      <c r="E88" s="18">
        <v>220240</v>
      </c>
      <c r="F88" s="18">
        <v>23597</v>
      </c>
      <c r="G88" s="18">
        <v>31640</v>
      </c>
      <c r="H88" s="18">
        <v>31737</v>
      </c>
      <c r="I88" s="18">
        <v>94062</v>
      </c>
      <c r="J88" s="18">
        <v>31580</v>
      </c>
      <c r="K88" s="18">
        <v>392337</v>
      </c>
      <c r="L88" s="18">
        <v>82619</v>
      </c>
      <c r="M88" s="18">
        <v>2754</v>
      </c>
      <c r="N88" s="18">
        <v>6495</v>
      </c>
    </row>
    <row r="89" spans="1:14" s="16" customFormat="1">
      <c r="A89" s="76" t="s">
        <v>89</v>
      </c>
      <c r="B89" s="26">
        <f t="shared" si="41"/>
        <v>228306</v>
      </c>
      <c r="C89" s="18">
        <v>3709</v>
      </c>
      <c r="D89" s="18">
        <v>43825</v>
      </c>
      <c r="E89" s="18">
        <v>15723</v>
      </c>
      <c r="F89" s="18">
        <v>8724</v>
      </c>
      <c r="G89" s="18">
        <v>9764</v>
      </c>
      <c r="H89" s="18">
        <v>10085</v>
      </c>
      <c r="I89" s="18">
        <v>41762</v>
      </c>
      <c r="J89" s="18">
        <v>2973</v>
      </c>
      <c r="K89" s="18">
        <v>82239</v>
      </c>
      <c r="L89" s="18">
        <v>2535</v>
      </c>
      <c r="M89" s="18">
        <v>3285</v>
      </c>
      <c r="N89" s="18">
        <v>3682</v>
      </c>
    </row>
    <row r="90" spans="1:14" s="16" customFormat="1">
      <c r="A90" s="76" t="s">
        <v>90</v>
      </c>
      <c r="B90" s="26">
        <f t="shared" si="41"/>
        <v>586270</v>
      </c>
      <c r="C90" s="18">
        <v>3090</v>
      </c>
      <c r="D90" s="18">
        <v>106950</v>
      </c>
      <c r="E90" s="18">
        <v>75570</v>
      </c>
      <c r="F90" s="18">
        <v>21480</v>
      </c>
      <c r="G90" s="18">
        <v>36790</v>
      </c>
      <c r="H90" s="18">
        <v>29900</v>
      </c>
      <c r="I90" s="18">
        <v>78130</v>
      </c>
      <c r="J90" s="18">
        <v>45040</v>
      </c>
      <c r="K90" s="18">
        <v>119900</v>
      </c>
      <c r="L90" s="18">
        <v>47050</v>
      </c>
      <c r="M90" s="18">
        <v>13280</v>
      </c>
      <c r="N90" s="18">
        <v>9090</v>
      </c>
    </row>
    <row r="91" spans="1:14" s="16" customFormat="1">
      <c r="A91" s="76" t="s">
        <v>91</v>
      </c>
      <c r="B91" s="26">
        <f t="shared" si="41"/>
        <v>634249</v>
      </c>
      <c r="C91" s="18">
        <v>13926</v>
      </c>
      <c r="D91" s="18">
        <v>24800</v>
      </c>
      <c r="E91" s="18">
        <v>38379</v>
      </c>
      <c r="F91" s="18">
        <v>59644</v>
      </c>
      <c r="G91" s="18">
        <v>64956</v>
      </c>
      <c r="H91" s="18">
        <v>73812</v>
      </c>
      <c r="I91" s="18">
        <v>107013</v>
      </c>
      <c r="J91" s="18">
        <v>191160</v>
      </c>
      <c r="K91" s="18">
        <v>0</v>
      </c>
      <c r="L91" s="18">
        <v>13484</v>
      </c>
      <c r="M91" s="18">
        <v>33321</v>
      </c>
      <c r="N91" s="18">
        <v>13754</v>
      </c>
    </row>
    <row r="92" spans="1:14" s="16" customFormat="1">
      <c r="A92" s="73" t="s">
        <v>92</v>
      </c>
      <c r="B92" s="26">
        <f t="shared" si="41"/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</row>
    <row r="93" spans="1:14" s="16" customFormat="1">
      <c r="A93" s="73" t="s">
        <v>93</v>
      </c>
      <c r="B93" s="26">
        <f t="shared" si="41"/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</row>
    <row r="94" spans="1:14" s="16" customFormat="1">
      <c r="A94" s="76" t="s">
        <v>94</v>
      </c>
      <c r="B94" s="26">
        <f t="shared" si="41"/>
        <v>1500001</v>
      </c>
      <c r="C94" s="18">
        <v>18987</v>
      </c>
      <c r="D94" s="18">
        <v>43410</v>
      </c>
      <c r="E94" s="18">
        <v>76344</v>
      </c>
      <c r="F94" s="18">
        <v>21935</v>
      </c>
      <c r="G94" s="18">
        <v>21947</v>
      </c>
      <c r="H94" s="18">
        <v>20313</v>
      </c>
      <c r="I94" s="18">
        <v>844985</v>
      </c>
      <c r="J94" s="18">
        <v>24895</v>
      </c>
      <c r="K94" s="18">
        <v>359616</v>
      </c>
      <c r="L94" s="18">
        <v>21394</v>
      </c>
      <c r="M94" s="18">
        <v>21903</v>
      </c>
      <c r="N94" s="18">
        <v>24272</v>
      </c>
    </row>
    <row r="95" spans="1:14" s="16" customFormat="1">
      <c r="A95" s="76" t="s">
        <v>95</v>
      </c>
      <c r="B95" s="26">
        <f t="shared" si="41"/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</row>
    <row r="96" spans="1:14" s="16" customFormat="1">
      <c r="A96" s="76" t="s">
        <v>96</v>
      </c>
      <c r="B96" s="26">
        <f t="shared" si="41"/>
        <v>4255916</v>
      </c>
      <c r="C96" s="18">
        <v>438060</v>
      </c>
      <c r="D96" s="18">
        <v>294314</v>
      </c>
      <c r="E96" s="18">
        <v>430981</v>
      </c>
      <c r="F96" s="18">
        <v>322199</v>
      </c>
      <c r="G96" s="18">
        <v>242306</v>
      </c>
      <c r="H96" s="18">
        <v>247036</v>
      </c>
      <c r="I96" s="18">
        <v>390693</v>
      </c>
      <c r="J96" s="18">
        <v>520704</v>
      </c>
      <c r="K96" s="18">
        <v>409415</v>
      </c>
      <c r="L96" s="18">
        <v>551596</v>
      </c>
      <c r="M96" s="18">
        <v>203540</v>
      </c>
      <c r="N96" s="18">
        <v>205072</v>
      </c>
    </row>
    <row r="97" spans="1:14" s="16" customFormat="1">
      <c r="A97" s="76" t="s">
        <v>97</v>
      </c>
      <c r="B97" s="26">
        <f t="shared" si="41"/>
        <v>23049596</v>
      </c>
      <c r="C97" s="18">
        <v>1851097</v>
      </c>
      <c r="D97" s="18">
        <v>7593200</v>
      </c>
      <c r="E97" s="18">
        <v>414246</v>
      </c>
      <c r="F97" s="18">
        <v>121543</v>
      </c>
      <c r="G97" s="18">
        <v>534946</v>
      </c>
      <c r="H97" s="18">
        <v>282003</v>
      </c>
      <c r="I97" s="18">
        <v>2154343</v>
      </c>
      <c r="J97" s="18">
        <v>7549651</v>
      </c>
      <c r="K97" s="18">
        <v>1557080</v>
      </c>
      <c r="L97" s="18">
        <v>597687</v>
      </c>
      <c r="M97" s="18">
        <v>256161</v>
      </c>
      <c r="N97" s="18">
        <v>137639</v>
      </c>
    </row>
    <row r="98" spans="1:14" s="16" customFormat="1">
      <c r="A98" s="76" t="s">
        <v>98</v>
      </c>
      <c r="B98" s="26">
        <f t="shared" si="41"/>
        <v>1222196</v>
      </c>
      <c r="C98" s="18">
        <v>478707</v>
      </c>
      <c r="D98" s="18">
        <v>870</v>
      </c>
      <c r="E98" s="18">
        <v>14064</v>
      </c>
      <c r="F98" s="18">
        <v>18039</v>
      </c>
      <c r="G98" s="18">
        <v>27542</v>
      </c>
      <c r="H98" s="18">
        <v>30076</v>
      </c>
      <c r="I98" s="18">
        <v>41830</v>
      </c>
      <c r="J98" s="18">
        <v>598991</v>
      </c>
      <c r="K98" s="18">
        <v>3926</v>
      </c>
      <c r="L98" s="18">
        <v>3980</v>
      </c>
      <c r="M98" s="18">
        <v>3980</v>
      </c>
      <c r="N98" s="18">
        <v>191</v>
      </c>
    </row>
    <row r="99" spans="1:14" s="16" customFormat="1">
      <c r="A99" s="76" t="s">
        <v>99</v>
      </c>
      <c r="B99" s="26">
        <f t="shared" si="41"/>
        <v>23294581</v>
      </c>
      <c r="C99" s="18">
        <v>17711001</v>
      </c>
      <c r="D99" s="18">
        <v>2236358</v>
      </c>
      <c r="E99" s="18">
        <v>298922</v>
      </c>
      <c r="F99" s="18">
        <v>1500794</v>
      </c>
      <c r="G99" s="18">
        <v>1090455</v>
      </c>
      <c r="H99" s="18">
        <v>457051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</row>
    <row r="100" spans="1:14" s="16" customFormat="1">
      <c r="A100" s="76" t="s">
        <v>100</v>
      </c>
      <c r="B100" s="26">
        <f t="shared" si="41"/>
        <v>16125029</v>
      </c>
      <c r="C100" s="18">
        <v>1480674</v>
      </c>
      <c r="D100" s="18">
        <v>5245730</v>
      </c>
      <c r="E100" s="18">
        <v>64022</v>
      </c>
      <c r="F100" s="18">
        <v>15772</v>
      </c>
      <c r="G100" s="18">
        <v>216629</v>
      </c>
      <c r="H100" s="18">
        <v>599502</v>
      </c>
      <c r="I100" s="18">
        <v>2417465</v>
      </c>
      <c r="J100" s="18">
        <v>5827221</v>
      </c>
      <c r="K100" s="18">
        <v>44620</v>
      </c>
      <c r="L100" s="18">
        <v>42673</v>
      </c>
      <c r="M100" s="18">
        <v>34248</v>
      </c>
      <c r="N100" s="18">
        <v>136473</v>
      </c>
    </row>
    <row r="101" spans="1:14" s="16" customFormat="1" ht="25.5">
      <c r="A101" s="76" t="s">
        <v>101</v>
      </c>
      <c r="B101" s="26">
        <f t="shared" si="41"/>
        <v>536426</v>
      </c>
      <c r="C101" s="18">
        <v>13764</v>
      </c>
      <c r="D101" s="18">
        <v>21322</v>
      </c>
      <c r="E101" s="18">
        <v>40354</v>
      </c>
      <c r="F101" s="18">
        <v>40504</v>
      </c>
      <c r="G101" s="18">
        <v>55469</v>
      </c>
      <c r="H101" s="18">
        <v>89517</v>
      </c>
      <c r="I101" s="18">
        <v>102254</v>
      </c>
      <c r="J101" s="18">
        <v>82361</v>
      </c>
      <c r="K101" s="18">
        <v>44621</v>
      </c>
      <c r="L101" s="18">
        <v>29205</v>
      </c>
      <c r="M101" s="18">
        <v>10173</v>
      </c>
      <c r="N101" s="18">
        <v>6882</v>
      </c>
    </row>
    <row r="102" spans="1:14" s="16" customFormat="1" ht="25.5">
      <c r="A102" s="75" t="s">
        <v>102</v>
      </c>
      <c r="B102" s="25">
        <f>SUM(B103:B104)</f>
        <v>187239883</v>
      </c>
      <c r="C102" s="25">
        <f t="shared" ref="C102:M102" si="42">SUM(C103:C104)</f>
        <v>8726432</v>
      </c>
      <c r="D102" s="25">
        <f t="shared" si="42"/>
        <v>8880152</v>
      </c>
      <c r="E102" s="25">
        <f t="shared" si="42"/>
        <v>20843933</v>
      </c>
      <c r="F102" s="25">
        <f t="shared" si="42"/>
        <v>9896972</v>
      </c>
      <c r="G102" s="25">
        <f t="shared" si="42"/>
        <v>20956056</v>
      </c>
      <c r="H102" s="25">
        <f t="shared" si="42"/>
        <v>12361358</v>
      </c>
      <c r="I102" s="25">
        <f t="shared" si="42"/>
        <v>23811328</v>
      </c>
      <c r="J102" s="25">
        <f t="shared" si="42"/>
        <v>14655526</v>
      </c>
      <c r="K102" s="25">
        <f t="shared" si="42"/>
        <v>18243330</v>
      </c>
      <c r="L102" s="25">
        <f t="shared" si="42"/>
        <v>13740354</v>
      </c>
      <c r="M102" s="25">
        <f t="shared" si="42"/>
        <v>22406961</v>
      </c>
      <c r="N102" s="25">
        <f>SUM(N103:N104)</f>
        <v>12717481</v>
      </c>
    </row>
    <row r="103" spans="1:14" s="16" customFormat="1">
      <c r="A103" s="76" t="s">
        <v>103</v>
      </c>
      <c r="B103" s="26">
        <f t="shared" ref="B103:B104" si="43">SUM(C103:N103)</f>
        <v>87169420</v>
      </c>
      <c r="C103" s="18">
        <v>4062584</v>
      </c>
      <c r="D103" s="18">
        <v>4134150</v>
      </c>
      <c r="E103" s="18">
        <v>9703881</v>
      </c>
      <c r="F103" s="18">
        <v>4607530</v>
      </c>
      <c r="G103" s="18">
        <v>9756080</v>
      </c>
      <c r="H103" s="18">
        <v>5754823</v>
      </c>
      <c r="I103" s="18">
        <v>11085350</v>
      </c>
      <c r="J103" s="18">
        <v>6822872</v>
      </c>
      <c r="K103" s="18">
        <v>8493172</v>
      </c>
      <c r="L103" s="18">
        <v>6396814</v>
      </c>
      <c r="M103" s="18">
        <v>10431548</v>
      </c>
      <c r="N103" s="18">
        <v>5920616</v>
      </c>
    </row>
    <row r="104" spans="1:14" s="16" customFormat="1">
      <c r="A104" s="76" t="s">
        <v>172</v>
      </c>
      <c r="B104" s="26">
        <f t="shared" si="43"/>
        <v>100070463</v>
      </c>
      <c r="C104" s="18">
        <v>4663848</v>
      </c>
      <c r="D104" s="18">
        <v>4746002</v>
      </c>
      <c r="E104" s="18">
        <v>11140052</v>
      </c>
      <c r="F104" s="18">
        <v>5289442</v>
      </c>
      <c r="G104" s="18">
        <v>11199976</v>
      </c>
      <c r="H104" s="18">
        <v>6606535</v>
      </c>
      <c r="I104" s="18">
        <v>12725978</v>
      </c>
      <c r="J104" s="18">
        <v>7832654</v>
      </c>
      <c r="K104" s="18">
        <v>9750158</v>
      </c>
      <c r="L104" s="18">
        <v>7343540</v>
      </c>
      <c r="M104" s="18">
        <v>11975413</v>
      </c>
      <c r="N104" s="18">
        <v>6796865</v>
      </c>
    </row>
    <row r="105" spans="1:14" s="16" customFormat="1" ht="25.5">
      <c r="A105" s="75" t="s">
        <v>104</v>
      </c>
      <c r="B105" s="25">
        <f>SUM(B106:B107)</f>
        <v>21231590</v>
      </c>
      <c r="C105" s="25">
        <f t="shared" ref="C105:N105" si="44">SUM(C106:C107)</f>
        <v>895195</v>
      </c>
      <c r="D105" s="25">
        <f t="shared" si="44"/>
        <v>1543265</v>
      </c>
      <c r="E105" s="25">
        <f t="shared" si="44"/>
        <v>1570276</v>
      </c>
      <c r="F105" s="25">
        <f t="shared" si="44"/>
        <v>1781917</v>
      </c>
      <c r="G105" s="25">
        <f t="shared" si="44"/>
        <v>1788915</v>
      </c>
      <c r="H105" s="25">
        <f t="shared" si="44"/>
        <v>1805070</v>
      </c>
      <c r="I105" s="25">
        <f t="shared" si="44"/>
        <v>1752225</v>
      </c>
      <c r="J105" s="25">
        <f t="shared" si="44"/>
        <v>1758503</v>
      </c>
      <c r="K105" s="25">
        <f t="shared" si="44"/>
        <v>1791270</v>
      </c>
      <c r="L105" s="25">
        <f t="shared" si="44"/>
        <v>1759223</v>
      </c>
      <c r="M105" s="25">
        <f t="shared" si="44"/>
        <v>1759615</v>
      </c>
      <c r="N105" s="25">
        <f t="shared" si="44"/>
        <v>3026116</v>
      </c>
    </row>
    <row r="106" spans="1:14" s="16" customFormat="1">
      <c r="A106" s="76" t="s">
        <v>105</v>
      </c>
      <c r="B106" s="26">
        <f t="shared" ref="B106" si="45">SUM(C106:N106)</f>
        <v>21231590</v>
      </c>
      <c r="C106" s="18">
        <v>895195</v>
      </c>
      <c r="D106" s="18">
        <v>1543265</v>
      </c>
      <c r="E106" s="18">
        <v>1570276</v>
      </c>
      <c r="F106" s="18">
        <v>1781917</v>
      </c>
      <c r="G106" s="18">
        <v>1788915</v>
      </c>
      <c r="H106" s="18">
        <v>1805070</v>
      </c>
      <c r="I106" s="18">
        <v>1752225</v>
      </c>
      <c r="J106" s="18">
        <v>1758503</v>
      </c>
      <c r="K106" s="18">
        <v>1791270</v>
      </c>
      <c r="L106" s="18">
        <v>1759223</v>
      </c>
      <c r="M106" s="18">
        <v>1759615</v>
      </c>
      <c r="N106" s="18">
        <v>3026116</v>
      </c>
    </row>
    <row r="107" spans="1:14" s="16" customFormat="1" ht="18" customHeight="1">
      <c r="A107" s="75" t="s">
        <v>106</v>
      </c>
      <c r="B107" s="25">
        <f>SUM(C107:N107)</f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</row>
    <row r="108" spans="1:14" s="16" customFormat="1" ht="16.5" customHeight="1">
      <c r="A108" s="75" t="s">
        <v>32</v>
      </c>
      <c r="B108" s="25">
        <f t="shared" ref="B108" si="46">SUM(C108:N108)</f>
        <v>25720236</v>
      </c>
      <c r="C108" s="25">
        <v>1446391</v>
      </c>
      <c r="D108" s="25">
        <v>1733396</v>
      </c>
      <c r="E108" s="25">
        <v>2382639</v>
      </c>
      <c r="F108" s="25">
        <v>2551592</v>
      </c>
      <c r="G108" s="25">
        <v>3978149</v>
      </c>
      <c r="H108" s="25">
        <v>1270746</v>
      </c>
      <c r="I108" s="25">
        <v>1479109</v>
      </c>
      <c r="J108" s="25">
        <v>2881839</v>
      </c>
      <c r="K108" s="25">
        <v>1285576</v>
      </c>
      <c r="L108" s="25">
        <v>1413823</v>
      </c>
      <c r="M108" s="25">
        <v>1226807</v>
      </c>
      <c r="N108" s="25">
        <v>4070169</v>
      </c>
    </row>
    <row r="109" spans="1:14" s="30" customFormat="1" ht="15.75">
      <c r="A109" s="77"/>
      <c r="B109" s="27"/>
      <c r="C109" s="28"/>
      <c r="D109" s="28"/>
      <c r="E109" s="28"/>
      <c r="F109" s="28"/>
      <c r="G109" s="29"/>
      <c r="H109" s="29"/>
      <c r="I109" s="29"/>
      <c r="J109" s="29"/>
      <c r="K109" s="29"/>
      <c r="L109" s="29"/>
      <c r="M109" s="29"/>
      <c r="N109" s="29"/>
    </row>
    <row r="110" spans="1:14" s="21" customFormat="1">
      <c r="A110" s="74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s="31" customFormat="1">
      <c r="A111" s="78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>
      <c r="A112" s="70" t="s">
        <v>107</v>
      </c>
      <c r="B112" s="14">
        <f>B113</f>
        <v>35058076</v>
      </c>
      <c r="C112" s="14">
        <f t="shared" ref="C112:N112" si="47">C113</f>
        <v>1046314</v>
      </c>
      <c r="D112" s="14">
        <f t="shared" si="47"/>
        <v>8757930</v>
      </c>
      <c r="E112" s="14">
        <f t="shared" si="47"/>
        <v>1482400</v>
      </c>
      <c r="F112" s="14">
        <f t="shared" si="47"/>
        <v>1636741</v>
      </c>
      <c r="G112" s="14">
        <f t="shared" si="47"/>
        <v>1187955</v>
      </c>
      <c r="H112" s="14">
        <f t="shared" si="47"/>
        <v>4399125</v>
      </c>
      <c r="I112" s="14">
        <f t="shared" si="47"/>
        <v>1602584</v>
      </c>
      <c r="J112" s="14">
        <f t="shared" si="47"/>
        <v>9337913</v>
      </c>
      <c r="K112" s="14">
        <f t="shared" si="47"/>
        <v>2058982</v>
      </c>
      <c r="L112" s="14">
        <f t="shared" si="47"/>
        <v>1184440</v>
      </c>
      <c r="M112" s="14">
        <f t="shared" si="47"/>
        <v>1182951</v>
      </c>
      <c r="N112" s="14">
        <f t="shared" si="47"/>
        <v>1180741</v>
      </c>
    </row>
    <row r="113" spans="1:14" s="16" customFormat="1">
      <c r="A113" s="75" t="s">
        <v>108</v>
      </c>
      <c r="B113" s="34">
        <f>SUM(B114:B117)</f>
        <v>35058076</v>
      </c>
      <c r="C113" s="34">
        <f t="shared" ref="C113:N113" si="48">SUM(C114:C117)</f>
        <v>1046314</v>
      </c>
      <c r="D113" s="34">
        <f>SUM(D114:D117)</f>
        <v>8757930</v>
      </c>
      <c r="E113" s="34">
        <f t="shared" si="48"/>
        <v>1482400</v>
      </c>
      <c r="F113" s="34">
        <f t="shared" si="48"/>
        <v>1636741</v>
      </c>
      <c r="G113" s="34">
        <f t="shared" si="48"/>
        <v>1187955</v>
      </c>
      <c r="H113" s="34">
        <f t="shared" si="48"/>
        <v>4399125</v>
      </c>
      <c r="I113" s="34">
        <f t="shared" si="48"/>
        <v>1602584</v>
      </c>
      <c r="J113" s="34">
        <f t="shared" si="48"/>
        <v>9337913</v>
      </c>
      <c r="K113" s="34">
        <f t="shared" si="48"/>
        <v>2058982</v>
      </c>
      <c r="L113" s="34">
        <f t="shared" si="48"/>
        <v>1184440</v>
      </c>
      <c r="M113" s="34">
        <f t="shared" si="48"/>
        <v>1182951</v>
      </c>
      <c r="N113" s="34">
        <f t="shared" si="48"/>
        <v>1180741</v>
      </c>
    </row>
    <row r="114" spans="1:14" s="16" customFormat="1" ht="25.5">
      <c r="A114" s="73" t="s">
        <v>109</v>
      </c>
      <c r="B114" s="35">
        <f>SUM(C114:N114)</f>
        <v>34976193</v>
      </c>
      <c r="C114" s="18">
        <v>1039514</v>
      </c>
      <c r="D114" s="18">
        <v>8749440</v>
      </c>
      <c r="E114" s="18">
        <v>1476405</v>
      </c>
      <c r="F114" s="18">
        <v>1627957</v>
      </c>
      <c r="G114" s="18">
        <v>1177432</v>
      </c>
      <c r="H114" s="18">
        <v>4393495</v>
      </c>
      <c r="I114" s="18">
        <v>1598603</v>
      </c>
      <c r="J114" s="18">
        <v>9330949</v>
      </c>
      <c r="K114" s="18">
        <v>2050102</v>
      </c>
      <c r="L114" s="18">
        <v>1177432</v>
      </c>
      <c r="M114" s="18">
        <v>1177432</v>
      </c>
      <c r="N114" s="18">
        <v>1177432</v>
      </c>
    </row>
    <row r="115" spans="1:14" s="16" customFormat="1">
      <c r="A115" s="73" t="s">
        <v>110</v>
      </c>
      <c r="B115" s="35">
        <f t="shared" ref="B115:B117" si="49">SUM(C115:N115)</f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</row>
    <row r="116" spans="1:14" s="16" customFormat="1" ht="27.75" customHeight="1">
      <c r="A116" s="73" t="s">
        <v>111</v>
      </c>
      <c r="B116" s="35">
        <f t="shared" si="49"/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</row>
    <row r="117" spans="1:14" s="16" customFormat="1">
      <c r="A117" s="73" t="s">
        <v>112</v>
      </c>
      <c r="B117" s="26">
        <f t="shared" si="49"/>
        <v>81883</v>
      </c>
      <c r="C117" s="18">
        <v>6800</v>
      </c>
      <c r="D117" s="18">
        <v>8490</v>
      </c>
      <c r="E117" s="18">
        <v>5995</v>
      </c>
      <c r="F117" s="18">
        <v>8784</v>
      </c>
      <c r="G117" s="18">
        <v>10523</v>
      </c>
      <c r="H117" s="18">
        <v>5630</v>
      </c>
      <c r="I117" s="18">
        <v>3981</v>
      </c>
      <c r="J117" s="18">
        <v>6964</v>
      </c>
      <c r="K117" s="18">
        <v>8880</v>
      </c>
      <c r="L117" s="18">
        <v>7008</v>
      </c>
      <c r="M117" s="18">
        <v>5519</v>
      </c>
      <c r="N117" s="18">
        <v>3309</v>
      </c>
    </row>
    <row r="118" spans="1:14" s="31" customFormat="1">
      <c r="A118" s="78"/>
      <c r="B118" s="32"/>
      <c r="C118" s="33"/>
      <c r="D118" s="33"/>
      <c r="E118" s="33"/>
      <c r="F118" s="36"/>
      <c r="G118" s="33"/>
      <c r="H118" s="33"/>
      <c r="I118" s="33"/>
      <c r="J118" s="33"/>
      <c r="K118" s="33"/>
      <c r="L118" s="33"/>
      <c r="M118" s="33"/>
      <c r="N118" s="33"/>
    </row>
    <row r="119" spans="1:14" s="31" customFormat="1">
      <c r="A119" s="78"/>
      <c r="B119" s="32"/>
      <c r="C119" s="33"/>
      <c r="D119" s="33"/>
      <c r="E119" s="33"/>
      <c r="F119" s="36"/>
      <c r="G119" s="33"/>
      <c r="H119" s="33"/>
      <c r="I119" s="33"/>
      <c r="J119" s="33"/>
      <c r="K119" s="33"/>
      <c r="L119" s="33"/>
      <c r="M119" s="33"/>
      <c r="N119" s="33"/>
    </row>
    <row r="120" spans="1:14">
      <c r="A120" s="70" t="s">
        <v>113</v>
      </c>
      <c r="B120" s="14">
        <f>B121</f>
        <v>625070712</v>
      </c>
      <c r="C120" s="14">
        <f>C121</f>
        <v>42909751</v>
      </c>
      <c r="D120" s="14">
        <f t="shared" ref="D120:N120" si="50">D121</f>
        <v>42610320</v>
      </c>
      <c r="E120" s="14">
        <f t="shared" si="50"/>
        <v>39964730</v>
      </c>
      <c r="F120" s="14">
        <f t="shared" si="50"/>
        <v>46251352</v>
      </c>
      <c r="G120" s="14">
        <f t="shared" si="50"/>
        <v>43300992</v>
      </c>
      <c r="H120" s="14">
        <f t="shared" si="50"/>
        <v>44488282</v>
      </c>
      <c r="I120" s="14">
        <f t="shared" si="50"/>
        <v>42380894</v>
      </c>
      <c r="J120" s="14">
        <f t="shared" si="50"/>
        <v>40914917</v>
      </c>
      <c r="K120" s="14">
        <f t="shared" si="50"/>
        <v>35822268</v>
      </c>
      <c r="L120" s="14">
        <f t="shared" si="50"/>
        <v>39788374</v>
      </c>
      <c r="M120" s="14">
        <f t="shared" si="50"/>
        <v>61856550</v>
      </c>
      <c r="N120" s="14">
        <f t="shared" si="50"/>
        <v>144782282</v>
      </c>
    </row>
    <row r="121" spans="1:14" s="16" customFormat="1">
      <c r="A121" s="75" t="s">
        <v>114</v>
      </c>
      <c r="B121" s="15">
        <f t="shared" ref="B121:N121" si="51">B122+B129+B130+B131+B132+B133+B134+B135+B136+B137</f>
        <v>625070712</v>
      </c>
      <c r="C121" s="15">
        <f t="shared" si="51"/>
        <v>42909751</v>
      </c>
      <c r="D121" s="15">
        <f t="shared" si="51"/>
        <v>42610320</v>
      </c>
      <c r="E121" s="15">
        <f t="shared" si="51"/>
        <v>39964730</v>
      </c>
      <c r="F121" s="15">
        <f t="shared" si="51"/>
        <v>46251352</v>
      </c>
      <c r="G121" s="15">
        <f t="shared" si="51"/>
        <v>43300992</v>
      </c>
      <c r="H121" s="15">
        <f t="shared" si="51"/>
        <v>44488282</v>
      </c>
      <c r="I121" s="15">
        <f t="shared" si="51"/>
        <v>42380894</v>
      </c>
      <c r="J121" s="15">
        <f t="shared" si="51"/>
        <v>40914917</v>
      </c>
      <c r="K121" s="15">
        <f t="shared" si="51"/>
        <v>35822268</v>
      </c>
      <c r="L121" s="15">
        <f t="shared" si="51"/>
        <v>39788374</v>
      </c>
      <c r="M121" s="15">
        <f t="shared" si="51"/>
        <v>61856550</v>
      </c>
      <c r="N121" s="15">
        <f t="shared" si="51"/>
        <v>144782282</v>
      </c>
    </row>
    <row r="122" spans="1:14" s="16" customFormat="1">
      <c r="A122" s="75" t="s">
        <v>115</v>
      </c>
      <c r="B122" s="37">
        <f t="shared" ref="B122:N122" si="52">SUM(B123:B128)</f>
        <v>472002124</v>
      </c>
      <c r="C122" s="37">
        <f t="shared" si="52"/>
        <v>40065560</v>
      </c>
      <c r="D122" s="37">
        <f t="shared" si="52"/>
        <v>39863504</v>
      </c>
      <c r="E122" s="37">
        <f t="shared" si="52"/>
        <v>36622571</v>
      </c>
      <c r="F122" s="37">
        <f t="shared" si="52"/>
        <v>42615054</v>
      </c>
      <c r="G122" s="37">
        <f t="shared" si="52"/>
        <v>40243919</v>
      </c>
      <c r="H122" s="37">
        <f t="shared" si="52"/>
        <v>41810458</v>
      </c>
      <c r="I122" s="37">
        <f t="shared" si="52"/>
        <v>39416382</v>
      </c>
      <c r="J122" s="37">
        <f t="shared" si="52"/>
        <v>37359065</v>
      </c>
      <c r="K122" s="37">
        <f t="shared" si="52"/>
        <v>32835180</v>
      </c>
      <c r="L122" s="37">
        <f t="shared" si="52"/>
        <v>37470575</v>
      </c>
      <c r="M122" s="37">
        <f t="shared" si="52"/>
        <v>40778023</v>
      </c>
      <c r="N122" s="37">
        <f t="shared" si="52"/>
        <v>42921833</v>
      </c>
    </row>
    <row r="123" spans="1:14" s="16" customFormat="1">
      <c r="A123" s="76" t="s">
        <v>116</v>
      </c>
      <c r="B123" s="35">
        <f t="shared" ref="B123:B137" si="53">SUM(C123:N123)</f>
        <v>57219463</v>
      </c>
      <c r="C123" s="18">
        <v>6771426</v>
      </c>
      <c r="D123" s="18">
        <v>6872755</v>
      </c>
      <c r="E123" s="18">
        <v>5457404</v>
      </c>
      <c r="F123" s="18">
        <v>4582703</v>
      </c>
      <c r="G123" s="18">
        <v>4429275</v>
      </c>
      <c r="H123" s="18">
        <v>4437921</v>
      </c>
      <c r="I123" s="18">
        <v>3753346</v>
      </c>
      <c r="J123" s="18">
        <v>3858258</v>
      </c>
      <c r="K123" s="18">
        <v>4559392</v>
      </c>
      <c r="L123" s="18">
        <v>4183742</v>
      </c>
      <c r="M123" s="18">
        <v>3646421</v>
      </c>
      <c r="N123" s="18">
        <v>4666820</v>
      </c>
    </row>
    <row r="124" spans="1:14" s="16" customFormat="1">
      <c r="A124" s="76" t="s">
        <v>117</v>
      </c>
      <c r="B124" s="35">
        <f t="shared" si="53"/>
        <v>33524636</v>
      </c>
      <c r="C124" s="18">
        <v>1636769</v>
      </c>
      <c r="D124" s="18">
        <v>80249</v>
      </c>
      <c r="E124" s="18">
        <v>421168</v>
      </c>
      <c r="F124" s="18">
        <v>9713195</v>
      </c>
      <c r="G124" s="18">
        <v>4638816</v>
      </c>
      <c r="H124" s="18">
        <v>4131942</v>
      </c>
      <c r="I124" s="18">
        <v>3950368</v>
      </c>
      <c r="J124" s="18">
        <v>4751919</v>
      </c>
      <c r="K124" s="18">
        <v>322969</v>
      </c>
      <c r="L124" s="18">
        <v>169139</v>
      </c>
      <c r="M124" s="18">
        <v>2309177</v>
      </c>
      <c r="N124" s="18">
        <v>1398925</v>
      </c>
    </row>
    <row r="125" spans="1:14" s="20" customFormat="1">
      <c r="A125" s="76" t="s">
        <v>118</v>
      </c>
      <c r="B125" s="35">
        <f t="shared" si="53"/>
        <v>22069504</v>
      </c>
      <c r="C125" s="18">
        <v>3081220</v>
      </c>
      <c r="D125" s="18">
        <v>853251</v>
      </c>
      <c r="E125" s="18">
        <v>1020648</v>
      </c>
      <c r="F125" s="18">
        <v>2189047</v>
      </c>
      <c r="G125" s="18">
        <v>1446972</v>
      </c>
      <c r="H125" s="18">
        <v>2769347</v>
      </c>
      <c r="I125" s="18">
        <v>1648751</v>
      </c>
      <c r="J125" s="18">
        <v>1478375</v>
      </c>
      <c r="K125" s="18">
        <v>1643390</v>
      </c>
      <c r="L125" s="18">
        <v>1899943</v>
      </c>
      <c r="M125" s="18">
        <v>2512922</v>
      </c>
      <c r="N125" s="18">
        <v>1525638</v>
      </c>
    </row>
    <row r="126" spans="1:14" s="16" customFormat="1" ht="25.5">
      <c r="A126" s="76" t="s">
        <v>119</v>
      </c>
      <c r="B126" s="35">
        <f t="shared" si="53"/>
        <v>1105605</v>
      </c>
      <c r="C126" s="18">
        <v>33682</v>
      </c>
      <c r="D126" s="18">
        <v>60194</v>
      </c>
      <c r="E126" s="18">
        <v>242110</v>
      </c>
      <c r="F126" s="18">
        <v>167555</v>
      </c>
      <c r="G126" s="18">
        <v>264562</v>
      </c>
      <c r="H126" s="18">
        <v>130633</v>
      </c>
      <c r="I126" s="18">
        <v>44459</v>
      </c>
      <c r="J126" s="18">
        <v>66139</v>
      </c>
      <c r="K126" s="18">
        <v>52053</v>
      </c>
      <c r="L126" s="18">
        <v>22578</v>
      </c>
      <c r="M126" s="18">
        <v>10664</v>
      </c>
      <c r="N126" s="18">
        <v>10976</v>
      </c>
    </row>
    <row r="127" spans="1:14" s="16" customFormat="1">
      <c r="A127" s="76" t="s">
        <v>120</v>
      </c>
      <c r="B127" s="35">
        <f t="shared" si="53"/>
        <v>331800000</v>
      </c>
      <c r="C127" s="18">
        <v>26352220</v>
      </c>
      <c r="D127" s="18">
        <v>29806812</v>
      </c>
      <c r="E127" s="18">
        <v>27290998</v>
      </c>
      <c r="F127" s="18">
        <v>23772311</v>
      </c>
      <c r="G127" s="18">
        <v>27274051</v>
      </c>
      <c r="H127" s="18">
        <v>28150372</v>
      </c>
      <c r="I127" s="18">
        <v>27829215</v>
      </c>
      <c r="J127" s="18">
        <v>25014131</v>
      </c>
      <c r="K127" s="18">
        <v>24067133</v>
      </c>
      <c r="L127" s="18">
        <v>29004930</v>
      </c>
      <c r="M127" s="18">
        <v>30108596</v>
      </c>
      <c r="N127" s="18">
        <v>33129231</v>
      </c>
    </row>
    <row r="128" spans="1:14" s="16" customFormat="1">
      <c r="A128" s="76" t="s">
        <v>121</v>
      </c>
      <c r="B128" s="35">
        <f t="shared" si="53"/>
        <v>26282916</v>
      </c>
      <c r="C128" s="18">
        <v>2190243</v>
      </c>
      <c r="D128" s="18">
        <v>2190243</v>
      </c>
      <c r="E128" s="18">
        <v>2190243</v>
      </c>
      <c r="F128" s="18">
        <v>2190243</v>
      </c>
      <c r="G128" s="18">
        <v>2190243</v>
      </c>
      <c r="H128" s="18">
        <v>2190243</v>
      </c>
      <c r="I128" s="18">
        <v>2190243</v>
      </c>
      <c r="J128" s="18">
        <v>2190243</v>
      </c>
      <c r="K128" s="18">
        <v>2190243</v>
      </c>
      <c r="L128" s="18">
        <v>2190243</v>
      </c>
      <c r="M128" s="18">
        <v>2190243</v>
      </c>
      <c r="N128" s="18">
        <v>2190243</v>
      </c>
    </row>
    <row r="129" spans="1:14" s="16" customFormat="1">
      <c r="A129" s="75" t="s">
        <v>122</v>
      </c>
      <c r="B129" s="35">
        <f t="shared" si="53"/>
        <v>15674611</v>
      </c>
      <c r="C129" s="18">
        <v>1447015</v>
      </c>
      <c r="D129" s="18">
        <v>1502225</v>
      </c>
      <c r="E129" s="18">
        <v>1316086</v>
      </c>
      <c r="F129" s="18">
        <v>1757901</v>
      </c>
      <c r="G129" s="18">
        <v>1471411</v>
      </c>
      <c r="H129" s="18">
        <v>1288679</v>
      </c>
      <c r="I129" s="18">
        <v>1166254</v>
      </c>
      <c r="J129" s="18">
        <v>2171598</v>
      </c>
      <c r="K129" s="18">
        <v>1008896</v>
      </c>
      <c r="L129" s="18">
        <v>919545</v>
      </c>
      <c r="M129" s="18">
        <v>715579</v>
      </c>
      <c r="N129" s="18">
        <v>909422</v>
      </c>
    </row>
    <row r="130" spans="1:14" s="16" customFormat="1">
      <c r="A130" s="75" t="s">
        <v>123</v>
      </c>
      <c r="B130" s="38">
        <f t="shared" si="53"/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</row>
    <row r="131" spans="1:14" s="16" customFormat="1">
      <c r="A131" s="75" t="s">
        <v>124</v>
      </c>
      <c r="B131" s="35">
        <f t="shared" si="53"/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</row>
    <row r="132" spans="1:14" s="16" customFormat="1">
      <c r="A132" s="75" t="s">
        <v>125</v>
      </c>
      <c r="B132" s="35">
        <f t="shared" si="53"/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</row>
    <row r="133" spans="1:14" s="16" customFormat="1" ht="25.5">
      <c r="A133" s="75" t="s">
        <v>126</v>
      </c>
      <c r="B133" s="35">
        <f t="shared" si="53"/>
        <v>1484952</v>
      </c>
      <c r="C133" s="18">
        <v>154641</v>
      </c>
      <c r="D133" s="18">
        <v>123941</v>
      </c>
      <c r="E133" s="18">
        <v>457017</v>
      </c>
      <c r="F133" s="18">
        <v>104186</v>
      </c>
      <c r="G133" s="18">
        <v>127556</v>
      </c>
      <c r="H133" s="18">
        <v>126026</v>
      </c>
      <c r="I133" s="18">
        <v>97048</v>
      </c>
      <c r="J133" s="18">
        <v>70229</v>
      </c>
      <c r="K133" s="18">
        <v>80110</v>
      </c>
      <c r="L133" s="18">
        <v>67903</v>
      </c>
      <c r="M133" s="18">
        <v>76295</v>
      </c>
      <c r="N133" s="18">
        <v>0</v>
      </c>
    </row>
    <row r="134" spans="1:14" s="16" customFormat="1">
      <c r="A134" s="75" t="s">
        <v>127</v>
      </c>
      <c r="B134" s="35">
        <f t="shared" si="53"/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</row>
    <row r="135" spans="1:14" s="16" customFormat="1">
      <c r="A135" s="75" t="s">
        <v>128</v>
      </c>
      <c r="B135" s="35">
        <f t="shared" si="53"/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</row>
    <row r="136" spans="1:14" s="16" customFormat="1">
      <c r="A136" s="75" t="s">
        <v>129</v>
      </c>
      <c r="B136" s="35">
        <f t="shared" si="53"/>
        <v>135909025</v>
      </c>
      <c r="C136" s="18">
        <v>1242535</v>
      </c>
      <c r="D136" s="18">
        <v>1120650</v>
      </c>
      <c r="E136" s="18">
        <v>1569056</v>
      </c>
      <c r="F136" s="18">
        <v>1774211</v>
      </c>
      <c r="G136" s="18">
        <v>1458106</v>
      </c>
      <c r="H136" s="18">
        <v>1263119</v>
      </c>
      <c r="I136" s="18">
        <v>1701210</v>
      </c>
      <c r="J136" s="18">
        <v>1314025</v>
      </c>
      <c r="K136" s="18">
        <v>1898082</v>
      </c>
      <c r="L136" s="18">
        <v>1330351</v>
      </c>
      <c r="M136" s="18">
        <v>20286653</v>
      </c>
      <c r="N136" s="18">
        <v>100951027</v>
      </c>
    </row>
    <row r="137" spans="1:14" s="16" customFormat="1">
      <c r="A137" s="75" t="s">
        <v>130</v>
      </c>
      <c r="B137" s="35">
        <f t="shared" si="53"/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</row>
    <row r="138" spans="1:14" s="16" customFormat="1">
      <c r="A138" s="79"/>
      <c r="B138" s="54"/>
      <c r="C138" s="53"/>
      <c r="D138" s="39"/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4" s="16" customFormat="1">
      <c r="A139" s="79"/>
      <c r="B139" s="39"/>
      <c r="C139" s="39"/>
      <c r="D139" s="39"/>
      <c r="E139" s="40"/>
      <c r="F139" s="40"/>
      <c r="G139" s="40"/>
      <c r="H139" s="40"/>
      <c r="I139" s="40"/>
      <c r="J139" s="40"/>
      <c r="K139" s="40"/>
      <c r="L139" s="40"/>
      <c r="M139" s="40"/>
      <c r="N139" s="40"/>
    </row>
    <row r="140" spans="1:14" ht="42.75" customHeight="1">
      <c r="A140" s="80" t="s">
        <v>131</v>
      </c>
      <c r="B140" s="41">
        <f>SUM(C140:N140)</f>
        <v>17170957</v>
      </c>
      <c r="C140" s="41">
        <v>2006663</v>
      </c>
      <c r="D140" s="41">
        <v>1922001</v>
      </c>
      <c r="E140" s="41">
        <v>977232</v>
      </c>
      <c r="F140" s="41">
        <v>1594228</v>
      </c>
      <c r="G140" s="41">
        <v>906752</v>
      </c>
      <c r="H140" s="41">
        <v>1824581</v>
      </c>
      <c r="I140" s="41">
        <v>959031</v>
      </c>
      <c r="J140" s="41">
        <v>1603789</v>
      </c>
      <c r="K140" s="41">
        <v>1058630</v>
      </c>
      <c r="L140" s="41">
        <v>1618637</v>
      </c>
      <c r="M140" s="41">
        <v>880317</v>
      </c>
      <c r="N140" s="41">
        <v>1819096</v>
      </c>
    </row>
    <row r="141" spans="1:14" ht="34.5" customHeight="1">
      <c r="A141" s="74"/>
      <c r="B141" s="21"/>
      <c r="C141" s="21"/>
      <c r="D141" s="21"/>
      <c r="E141" s="21"/>
      <c r="F141" s="21"/>
      <c r="G141" s="42"/>
      <c r="H141" s="42"/>
      <c r="I141" s="42"/>
      <c r="J141" s="42"/>
      <c r="K141" s="42"/>
      <c r="L141" s="42"/>
      <c r="M141" s="42"/>
      <c r="N141" s="42"/>
    </row>
    <row r="142" spans="1:14" ht="19.5" customHeight="1">
      <c r="A142" s="80" t="s">
        <v>132</v>
      </c>
      <c r="B142" s="14">
        <f>B143+B145+B147</f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</row>
    <row r="143" spans="1:14" ht="25.5">
      <c r="A143" s="75" t="s">
        <v>133</v>
      </c>
      <c r="B143" s="35">
        <f t="shared" ref="B143:B148" si="54">SUM(C143:N143)</f>
        <v>0</v>
      </c>
      <c r="C143" s="35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</row>
    <row r="144" spans="1:14" ht="25.5">
      <c r="A144" s="73" t="s">
        <v>134</v>
      </c>
      <c r="B144" s="35">
        <f t="shared" si="54"/>
        <v>0</v>
      </c>
      <c r="C144" s="35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</row>
    <row r="145" spans="1:14">
      <c r="A145" s="75" t="s">
        <v>135</v>
      </c>
      <c r="B145" s="35">
        <f t="shared" si="54"/>
        <v>0</v>
      </c>
      <c r="C145" s="35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</row>
    <row r="146" spans="1:14">
      <c r="A146" s="73" t="s">
        <v>136</v>
      </c>
      <c r="B146" s="35">
        <f t="shared" si="54"/>
        <v>0</v>
      </c>
      <c r="C146" s="35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</row>
    <row r="147" spans="1:14" ht="25.5">
      <c r="A147" s="75" t="s">
        <v>137</v>
      </c>
      <c r="B147" s="35">
        <f t="shared" si="54"/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</row>
    <row r="148" spans="1:14" ht="25.5">
      <c r="A148" s="73" t="s">
        <v>138</v>
      </c>
      <c r="B148" s="35">
        <f t="shared" si="54"/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</row>
    <row r="149" spans="1:14">
      <c r="A149" s="74"/>
      <c r="B149" s="22"/>
      <c r="C149" s="21"/>
      <c r="D149" s="21"/>
      <c r="E149" s="44"/>
      <c r="F149" s="42"/>
      <c r="G149" s="42"/>
      <c r="H149" s="42"/>
      <c r="I149" s="42"/>
      <c r="J149" s="42"/>
      <c r="K149" s="42"/>
      <c r="L149" s="42"/>
      <c r="M149" s="42"/>
      <c r="N149" s="42"/>
    </row>
    <row r="150" spans="1:14" ht="19.5" customHeight="1">
      <c r="A150" s="69" t="s">
        <v>139</v>
      </c>
      <c r="B150" s="13">
        <f t="shared" ref="B150:N150" si="55">B14+B32+B36+B112+B120+B140+B142</f>
        <v>2595061149</v>
      </c>
      <c r="C150" s="13">
        <f t="shared" si="55"/>
        <v>271395703</v>
      </c>
      <c r="D150" s="13">
        <f t="shared" si="55"/>
        <v>201985577</v>
      </c>
      <c r="E150" s="13">
        <f t="shared" si="55"/>
        <v>252646668</v>
      </c>
      <c r="F150" s="13">
        <f t="shared" si="55"/>
        <v>189424170</v>
      </c>
      <c r="G150" s="13">
        <f t="shared" si="55"/>
        <v>243534317</v>
      </c>
      <c r="H150" s="13">
        <f t="shared" si="55"/>
        <v>163712566</v>
      </c>
      <c r="I150" s="13">
        <f t="shared" si="55"/>
        <v>244319570</v>
      </c>
      <c r="J150" s="13">
        <f t="shared" si="55"/>
        <v>187447026</v>
      </c>
      <c r="K150" s="13">
        <f t="shared" si="55"/>
        <v>217529425</v>
      </c>
      <c r="L150" s="13">
        <f t="shared" si="55"/>
        <v>139905890</v>
      </c>
      <c r="M150" s="13">
        <f t="shared" si="55"/>
        <v>227790985</v>
      </c>
      <c r="N150" s="13">
        <f t="shared" si="55"/>
        <v>255369252</v>
      </c>
    </row>
    <row r="151" spans="1:14">
      <c r="A151" s="74"/>
      <c r="B151" s="22"/>
      <c r="C151" s="21"/>
      <c r="D151" s="21"/>
      <c r="E151" s="44"/>
      <c r="F151" s="42"/>
      <c r="G151" s="42"/>
      <c r="H151" s="42"/>
      <c r="I151" s="42"/>
      <c r="J151" s="42"/>
      <c r="K151" s="42"/>
      <c r="L151" s="42"/>
      <c r="M151" s="42"/>
      <c r="N151" s="42"/>
    </row>
    <row r="152" spans="1:14">
      <c r="A152" s="74"/>
      <c r="B152" s="22"/>
      <c r="C152" s="21"/>
      <c r="D152" s="21"/>
      <c r="E152" s="44"/>
      <c r="F152" s="42"/>
      <c r="G152" s="42"/>
      <c r="H152" s="42"/>
      <c r="I152" s="42"/>
      <c r="J152" s="42"/>
      <c r="K152" s="42"/>
      <c r="L152" s="42"/>
      <c r="M152" s="42"/>
      <c r="N152" s="42"/>
    </row>
    <row r="153" spans="1:14">
      <c r="A153" s="74"/>
      <c r="B153" s="2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</row>
    <row r="154" spans="1:14" ht="25.5">
      <c r="A154" s="80" t="s">
        <v>140</v>
      </c>
      <c r="B154" s="14">
        <f>B155+B178</f>
        <v>48941362920</v>
      </c>
      <c r="C154" s="14">
        <f>C156+C162+C176+C178</f>
        <v>5297780673</v>
      </c>
      <c r="D154" s="14">
        <f t="shared" ref="D154:N154" si="56">D156+D162+D176+D178</f>
        <v>4521267322</v>
      </c>
      <c r="E154" s="14">
        <f t="shared" si="56"/>
        <v>4003644990</v>
      </c>
      <c r="F154" s="14">
        <f t="shared" si="56"/>
        <v>3574044866</v>
      </c>
      <c r="G154" s="14">
        <f t="shared" si="56"/>
        <v>4897232842</v>
      </c>
      <c r="H154" s="14">
        <f t="shared" si="56"/>
        <v>4314123739</v>
      </c>
      <c r="I154" s="14">
        <f t="shared" si="56"/>
        <v>5507676927</v>
      </c>
      <c r="J154" s="14">
        <f t="shared" si="56"/>
        <v>3387938778</v>
      </c>
      <c r="K154" s="14">
        <f t="shared" si="56"/>
        <v>4717108519</v>
      </c>
      <c r="L154" s="14">
        <f t="shared" si="56"/>
        <v>3158176117</v>
      </c>
      <c r="M154" s="14">
        <f t="shared" si="56"/>
        <v>2477860701</v>
      </c>
      <c r="N154" s="14">
        <f t="shared" si="56"/>
        <v>3084507446</v>
      </c>
    </row>
    <row r="155" spans="1:14" s="52" customFormat="1">
      <c r="A155" s="81" t="s">
        <v>141</v>
      </c>
      <c r="B155" s="51">
        <f>B156+B162+B176</f>
        <v>47169296664</v>
      </c>
      <c r="C155" s="51">
        <f t="shared" ref="C155:N155" si="57">C156+C162+C176</f>
        <v>5128714197</v>
      </c>
      <c r="D155" s="51">
        <f t="shared" si="57"/>
        <v>4380120857</v>
      </c>
      <c r="E155" s="51">
        <f t="shared" si="57"/>
        <v>3843814797</v>
      </c>
      <c r="F155" s="51">
        <f t="shared" si="57"/>
        <v>3462680933</v>
      </c>
      <c r="G155" s="51">
        <f t="shared" si="57"/>
        <v>4751194452</v>
      </c>
      <c r="H155" s="51">
        <f t="shared" si="57"/>
        <v>4193140924</v>
      </c>
      <c r="I155" s="51">
        <f t="shared" si="57"/>
        <v>5363050824</v>
      </c>
      <c r="J155" s="51">
        <f t="shared" si="57"/>
        <v>3249168159</v>
      </c>
      <c r="K155" s="51">
        <f t="shared" si="57"/>
        <v>4561950770</v>
      </c>
      <c r="L155" s="51">
        <f t="shared" si="57"/>
        <v>3024174324</v>
      </c>
      <c r="M155" s="51">
        <f t="shared" si="57"/>
        <v>2305710898</v>
      </c>
      <c r="N155" s="51">
        <f t="shared" si="57"/>
        <v>2905575529</v>
      </c>
    </row>
    <row r="156" spans="1:14" s="16" customFormat="1">
      <c r="A156" s="75" t="s">
        <v>171</v>
      </c>
      <c r="B156" s="37">
        <f>SUM(B157:B161)</f>
        <v>14940232829</v>
      </c>
      <c r="C156" s="19">
        <f>SUM(C157:C161)</f>
        <v>1186587038</v>
      </c>
      <c r="D156" s="19">
        <f t="shared" ref="D156:J156" si="58">SUM(D157:D161)</f>
        <v>1511424748</v>
      </c>
      <c r="E156" s="19">
        <f t="shared" si="58"/>
        <v>1286525541</v>
      </c>
      <c r="F156" s="19">
        <f t="shared" si="58"/>
        <v>1249420596</v>
      </c>
      <c r="G156" s="19">
        <f t="shared" si="58"/>
        <v>1209926321</v>
      </c>
      <c r="H156" s="19">
        <f t="shared" si="58"/>
        <v>1167251243</v>
      </c>
      <c r="I156" s="19">
        <f t="shared" si="58"/>
        <v>1315039132</v>
      </c>
      <c r="J156" s="19">
        <f t="shared" si="58"/>
        <v>1235823828</v>
      </c>
      <c r="K156" s="19">
        <f>SUM(K157:K161)</f>
        <v>1238233323</v>
      </c>
      <c r="L156" s="19">
        <f t="shared" ref="L156:N156" si="59">SUM(L157:L161)</f>
        <v>1251519780</v>
      </c>
      <c r="M156" s="19">
        <f t="shared" si="59"/>
        <v>1089890732</v>
      </c>
      <c r="N156" s="19">
        <f t="shared" si="59"/>
        <v>1198590547</v>
      </c>
    </row>
    <row r="157" spans="1:14" s="16" customFormat="1">
      <c r="A157" s="73" t="s">
        <v>142</v>
      </c>
      <c r="B157" s="35">
        <f t="shared" ref="B157:B161" si="60">SUM(C157:N157)</f>
        <v>12472426072</v>
      </c>
      <c r="C157" s="18">
        <v>1010598942</v>
      </c>
      <c r="D157" s="18">
        <v>1258729350</v>
      </c>
      <c r="E157" s="18">
        <v>1100345411</v>
      </c>
      <c r="F157" s="18">
        <v>984797947</v>
      </c>
      <c r="G157" s="18">
        <v>1033936541</v>
      </c>
      <c r="H157" s="18">
        <v>990702844</v>
      </c>
      <c r="I157" s="18">
        <v>1071273395</v>
      </c>
      <c r="J157" s="18">
        <v>1054162321</v>
      </c>
      <c r="K157" s="18">
        <v>1055489868</v>
      </c>
      <c r="L157" s="18">
        <v>983666527</v>
      </c>
      <c r="M157" s="18">
        <v>914247936</v>
      </c>
      <c r="N157" s="18">
        <v>1014474990</v>
      </c>
    </row>
    <row r="158" spans="1:14" s="16" customFormat="1">
      <c r="A158" s="73" t="s">
        <v>143</v>
      </c>
      <c r="B158" s="35">
        <f t="shared" si="60"/>
        <v>1186806757</v>
      </c>
      <c r="C158" s="18">
        <v>97781609</v>
      </c>
      <c r="D158" s="18">
        <v>109350761</v>
      </c>
      <c r="E158" s="18">
        <v>102260460</v>
      </c>
      <c r="F158" s="18">
        <v>96493686</v>
      </c>
      <c r="G158" s="18">
        <v>95787368</v>
      </c>
      <c r="H158" s="18">
        <v>97355468</v>
      </c>
      <c r="I158" s="18">
        <v>100928996</v>
      </c>
      <c r="J158" s="18">
        <v>99901583</v>
      </c>
      <c r="K158" s="18">
        <v>99967684</v>
      </c>
      <c r="L158" s="18">
        <v>101837660</v>
      </c>
      <c r="M158" s="18">
        <v>87785253</v>
      </c>
      <c r="N158" s="18">
        <v>97356229</v>
      </c>
    </row>
    <row r="159" spans="1:14" s="16" customFormat="1">
      <c r="A159" s="73" t="s">
        <v>144</v>
      </c>
      <c r="B159" s="35">
        <f t="shared" si="60"/>
        <v>180000000</v>
      </c>
      <c r="C159" s="18">
        <v>13325910</v>
      </c>
      <c r="D159" s="18">
        <v>16441036</v>
      </c>
      <c r="E159" s="18">
        <v>18037343</v>
      </c>
      <c r="F159" s="18">
        <v>12240853</v>
      </c>
      <c r="G159" s="18">
        <v>15733941</v>
      </c>
      <c r="H159" s="18">
        <v>14191055</v>
      </c>
      <c r="I159" s="18">
        <v>15758189</v>
      </c>
      <c r="J159" s="18">
        <v>14596948</v>
      </c>
      <c r="K159" s="18">
        <v>16220343</v>
      </c>
      <c r="L159" s="18">
        <v>14615647</v>
      </c>
      <c r="M159" s="18">
        <v>14415485</v>
      </c>
      <c r="N159" s="18">
        <v>14423250</v>
      </c>
    </row>
    <row r="160" spans="1:14" s="16" customFormat="1">
      <c r="A160" s="73" t="s">
        <v>173</v>
      </c>
      <c r="B160" s="35">
        <f t="shared" si="60"/>
        <v>657000000</v>
      </c>
      <c r="C160" s="18">
        <v>29795650</v>
      </c>
      <c r="D160" s="18">
        <v>90733657</v>
      </c>
      <c r="E160" s="18">
        <v>29795652</v>
      </c>
      <c r="F160" s="18">
        <v>121075467</v>
      </c>
      <c r="G160" s="18">
        <v>34470044</v>
      </c>
      <c r="H160" s="18">
        <v>29795650</v>
      </c>
      <c r="I160" s="18">
        <v>91322783</v>
      </c>
      <c r="J160" s="18">
        <v>29795650</v>
      </c>
      <c r="K160" s="18">
        <v>29795650</v>
      </c>
      <c r="L160" s="18">
        <v>110828497</v>
      </c>
      <c r="M160" s="18">
        <v>29795650</v>
      </c>
      <c r="N160" s="18">
        <v>29795650</v>
      </c>
    </row>
    <row r="161" spans="1:14" s="16" customFormat="1">
      <c r="A161" s="73" t="s">
        <v>145</v>
      </c>
      <c r="B161" s="35">
        <f t="shared" si="60"/>
        <v>444000000</v>
      </c>
      <c r="C161" s="18">
        <v>35084927</v>
      </c>
      <c r="D161" s="18">
        <v>36169944</v>
      </c>
      <c r="E161" s="18">
        <v>36086675</v>
      </c>
      <c r="F161" s="18">
        <v>34812643</v>
      </c>
      <c r="G161" s="18">
        <v>29998427</v>
      </c>
      <c r="H161" s="18">
        <v>35206226</v>
      </c>
      <c r="I161" s="18">
        <v>35755769</v>
      </c>
      <c r="J161" s="18">
        <v>37367326</v>
      </c>
      <c r="K161" s="18">
        <v>36759778</v>
      </c>
      <c r="L161" s="18">
        <v>40571449</v>
      </c>
      <c r="M161" s="18">
        <v>43646408</v>
      </c>
      <c r="N161" s="18">
        <v>42540428</v>
      </c>
    </row>
    <row r="162" spans="1:14" s="52" customFormat="1">
      <c r="A162" s="82" t="s">
        <v>170</v>
      </c>
      <c r="B162" s="51">
        <f>B163+B164+B165+B168+B169+B173+B174+B175</f>
        <v>27850738668</v>
      </c>
      <c r="C162" s="51">
        <f t="shared" ref="C162:N162" si="61">C163+C164+C165+C168+C169+C173+C174+C175</f>
        <v>3938379155</v>
      </c>
      <c r="D162" s="51">
        <f t="shared" si="61"/>
        <v>2770921334</v>
      </c>
      <c r="E162" s="51">
        <f t="shared" si="61"/>
        <v>2386698301</v>
      </c>
      <c r="F162" s="51">
        <f t="shared" si="61"/>
        <v>2197114268</v>
      </c>
      <c r="G162" s="51">
        <f t="shared" si="61"/>
        <v>3061782424</v>
      </c>
      <c r="H162" s="51">
        <f t="shared" si="61"/>
        <v>2694636265</v>
      </c>
      <c r="I162" s="51">
        <f t="shared" si="61"/>
        <v>3530344034</v>
      </c>
      <c r="J162" s="51">
        <f t="shared" si="61"/>
        <v>1709829295</v>
      </c>
      <c r="K162" s="51">
        <f t="shared" si="61"/>
        <v>2010249203</v>
      </c>
      <c r="L162" s="51">
        <f t="shared" si="61"/>
        <v>1593601429</v>
      </c>
      <c r="M162" s="51">
        <f t="shared" si="61"/>
        <v>997466379</v>
      </c>
      <c r="N162" s="51">
        <f t="shared" si="61"/>
        <v>959716581</v>
      </c>
    </row>
    <row r="163" spans="1:14" s="16" customFormat="1" ht="25.5" customHeight="1">
      <c r="A163" s="76" t="s">
        <v>146</v>
      </c>
      <c r="B163" s="35">
        <f t="shared" ref="B163:B164" si="62">SUM(C163:N163)</f>
        <v>14371782133</v>
      </c>
      <c r="C163" s="18">
        <v>2698976802</v>
      </c>
      <c r="D163" s="18">
        <v>1468355255</v>
      </c>
      <c r="E163" s="18">
        <v>1188668540</v>
      </c>
      <c r="F163" s="18">
        <v>964919168</v>
      </c>
      <c r="G163" s="18">
        <v>1836143286</v>
      </c>
      <c r="H163" s="18">
        <v>1468433227</v>
      </c>
      <c r="I163" s="18">
        <v>2315491280</v>
      </c>
      <c r="J163" s="18">
        <v>489451752</v>
      </c>
      <c r="K163" s="18">
        <v>797424158</v>
      </c>
      <c r="L163" s="18">
        <v>423725374</v>
      </c>
      <c r="M163" s="18">
        <v>339819359</v>
      </c>
      <c r="N163" s="18">
        <v>380373932</v>
      </c>
    </row>
    <row r="164" spans="1:14" s="16" customFormat="1">
      <c r="A164" s="76" t="s">
        <v>147</v>
      </c>
      <c r="B164" s="35">
        <f t="shared" si="62"/>
        <v>2926918236</v>
      </c>
      <c r="C164" s="18">
        <v>275350133</v>
      </c>
      <c r="D164" s="18">
        <v>345143843</v>
      </c>
      <c r="E164" s="18">
        <v>241789206</v>
      </c>
      <c r="F164" s="18">
        <v>220924384</v>
      </c>
      <c r="G164" s="18">
        <v>214185499</v>
      </c>
      <c r="H164" s="18">
        <v>215570748</v>
      </c>
      <c r="I164" s="18">
        <v>203357322</v>
      </c>
      <c r="J164" s="18">
        <v>209745251</v>
      </c>
      <c r="K164" s="18">
        <v>201639273</v>
      </c>
      <c r="L164" s="18">
        <v>214994475</v>
      </c>
      <c r="M164" s="18">
        <v>330384523</v>
      </c>
      <c r="N164" s="18">
        <v>253833579</v>
      </c>
    </row>
    <row r="165" spans="1:14" s="16" customFormat="1">
      <c r="A165" s="76" t="s">
        <v>148</v>
      </c>
      <c r="B165" s="45">
        <f>SUM(B166:B167)</f>
        <v>6047895206</v>
      </c>
      <c r="C165" s="45">
        <f t="shared" ref="C165:M165" si="63">SUM(C166:C167)</f>
        <v>604789524</v>
      </c>
      <c r="D165" s="45">
        <f t="shared" si="63"/>
        <v>604789521</v>
      </c>
      <c r="E165" s="45">
        <f t="shared" si="63"/>
        <v>604789521</v>
      </c>
      <c r="F165" s="45">
        <f t="shared" si="63"/>
        <v>604789521</v>
      </c>
      <c r="G165" s="45">
        <f t="shared" si="63"/>
        <v>604789521</v>
      </c>
      <c r="H165" s="45">
        <f t="shared" si="63"/>
        <v>604789521</v>
      </c>
      <c r="I165" s="45">
        <f t="shared" si="63"/>
        <v>604789521</v>
      </c>
      <c r="J165" s="45">
        <f t="shared" si="63"/>
        <v>604789521</v>
      </c>
      <c r="K165" s="45">
        <f t="shared" si="63"/>
        <v>604789521</v>
      </c>
      <c r="L165" s="45">
        <f t="shared" si="63"/>
        <v>604789514</v>
      </c>
      <c r="M165" s="45">
        <f t="shared" si="63"/>
        <v>0</v>
      </c>
      <c r="N165" s="45">
        <f>SUM(N166:N167)</f>
        <v>0</v>
      </c>
    </row>
    <row r="166" spans="1:14" s="46" customFormat="1">
      <c r="A166" s="83" t="s">
        <v>149</v>
      </c>
      <c r="B166" s="35">
        <f t="shared" ref="B166:B168" si="64">SUM(C166:N166)</f>
        <v>733004899</v>
      </c>
      <c r="C166" s="18">
        <v>73300491</v>
      </c>
      <c r="D166" s="18">
        <v>73300490</v>
      </c>
      <c r="E166" s="18">
        <v>73300490</v>
      </c>
      <c r="F166" s="18">
        <v>73300490</v>
      </c>
      <c r="G166" s="18">
        <v>73300490</v>
      </c>
      <c r="H166" s="18">
        <v>73300490</v>
      </c>
      <c r="I166" s="18">
        <v>73300490</v>
      </c>
      <c r="J166" s="18">
        <v>73300490</v>
      </c>
      <c r="K166" s="18">
        <v>73300490</v>
      </c>
      <c r="L166" s="18">
        <v>73300488</v>
      </c>
      <c r="M166" s="18">
        <v>0</v>
      </c>
      <c r="N166" s="18">
        <v>0</v>
      </c>
    </row>
    <row r="167" spans="1:14" s="46" customFormat="1">
      <c r="A167" s="83" t="s">
        <v>150</v>
      </c>
      <c r="B167" s="35">
        <f t="shared" si="64"/>
        <v>5314890307</v>
      </c>
      <c r="C167" s="18">
        <v>531489033</v>
      </c>
      <c r="D167" s="18">
        <v>531489031</v>
      </c>
      <c r="E167" s="18">
        <v>531489031</v>
      </c>
      <c r="F167" s="18">
        <v>531489031</v>
      </c>
      <c r="G167" s="18">
        <v>531489031</v>
      </c>
      <c r="H167" s="18">
        <v>531489031</v>
      </c>
      <c r="I167" s="18">
        <v>531489031</v>
      </c>
      <c r="J167" s="18">
        <v>531489031</v>
      </c>
      <c r="K167" s="18">
        <v>531489031</v>
      </c>
      <c r="L167" s="18">
        <v>531489026</v>
      </c>
      <c r="M167" s="18">
        <v>0</v>
      </c>
      <c r="N167" s="18">
        <v>0</v>
      </c>
    </row>
    <row r="168" spans="1:14" s="16" customFormat="1" ht="25.5">
      <c r="A168" s="76" t="s">
        <v>151</v>
      </c>
      <c r="B168" s="35">
        <f t="shared" si="64"/>
        <v>1986374141</v>
      </c>
      <c r="C168" s="18">
        <v>165531179</v>
      </c>
      <c r="D168" s="18">
        <v>165531179</v>
      </c>
      <c r="E168" s="18">
        <v>165531179</v>
      </c>
      <c r="F168" s="18">
        <v>165531179</v>
      </c>
      <c r="G168" s="18">
        <v>165531179</v>
      </c>
      <c r="H168" s="18">
        <v>165531179</v>
      </c>
      <c r="I168" s="18">
        <v>165531179</v>
      </c>
      <c r="J168" s="18">
        <v>165531179</v>
      </c>
      <c r="K168" s="18">
        <v>165531179</v>
      </c>
      <c r="L168" s="18">
        <v>165531179</v>
      </c>
      <c r="M168" s="18">
        <v>165531179</v>
      </c>
      <c r="N168" s="18">
        <v>165531172</v>
      </c>
    </row>
    <row r="169" spans="1:14" s="16" customFormat="1">
      <c r="A169" s="76" t="s">
        <v>152</v>
      </c>
      <c r="B169" s="45">
        <f>SUM(B170:B172)</f>
        <v>870866742</v>
      </c>
      <c r="C169" s="45">
        <f>SUM(C170:C172)</f>
        <v>44605278</v>
      </c>
      <c r="D169" s="45">
        <f t="shared" ref="D169:N169" si="65">SUM(D170:D172)</f>
        <v>44751042</v>
      </c>
      <c r="E169" s="45">
        <f t="shared" si="65"/>
        <v>44751042</v>
      </c>
      <c r="F169" s="45">
        <f t="shared" si="65"/>
        <v>100417708</v>
      </c>
      <c r="G169" s="45">
        <f t="shared" si="65"/>
        <v>100417709</v>
      </c>
      <c r="H169" s="45">
        <f t="shared" si="65"/>
        <v>100417710</v>
      </c>
      <c r="I169" s="45">
        <f t="shared" si="65"/>
        <v>100417710</v>
      </c>
      <c r="J169" s="45">
        <f t="shared" si="65"/>
        <v>100417712</v>
      </c>
      <c r="K169" s="45">
        <f t="shared" si="65"/>
        <v>100417705</v>
      </c>
      <c r="L169" s="45">
        <f t="shared" si="65"/>
        <v>44751042</v>
      </c>
      <c r="M169" s="45">
        <f t="shared" si="65"/>
        <v>44751042</v>
      </c>
      <c r="N169" s="45">
        <f t="shared" si="65"/>
        <v>44751042</v>
      </c>
    </row>
    <row r="170" spans="1:14" s="46" customFormat="1">
      <c r="A170" s="83" t="s">
        <v>153</v>
      </c>
      <c r="B170" s="35">
        <f t="shared" ref="B170:B173" si="66">SUM(C170:N170)</f>
        <v>536866742</v>
      </c>
      <c r="C170" s="18">
        <v>44605278</v>
      </c>
      <c r="D170" s="18">
        <v>44751042</v>
      </c>
      <c r="E170" s="18">
        <v>44751042</v>
      </c>
      <c r="F170" s="18">
        <v>44751042</v>
      </c>
      <c r="G170" s="18">
        <v>44751042</v>
      </c>
      <c r="H170" s="18">
        <v>44751042</v>
      </c>
      <c r="I170" s="18">
        <v>44751042</v>
      </c>
      <c r="J170" s="18">
        <v>44751044</v>
      </c>
      <c r="K170" s="18">
        <v>44751042</v>
      </c>
      <c r="L170" s="18">
        <v>44751042</v>
      </c>
      <c r="M170" s="18">
        <v>44751042</v>
      </c>
      <c r="N170" s="18">
        <v>44751042</v>
      </c>
    </row>
    <row r="171" spans="1:14" s="46" customFormat="1">
      <c r="A171" s="83" t="s">
        <v>154</v>
      </c>
      <c r="B171" s="35">
        <f t="shared" si="66"/>
        <v>292000000</v>
      </c>
      <c r="C171" s="18">
        <v>0</v>
      </c>
      <c r="D171" s="18">
        <v>0</v>
      </c>
      <c r="E171" s="18">
        <v>0</v>
      </c>
      <c r="F171" s="18">
        <v>48666666</v>
      </c>
      <c r="G171" s="18">
        <v>48666667</v>
      </c>
      <c r="H171" s="18">
        <v>48666667</v>
      </c>
      <c r="I171" s="18">
        <v>48666667</v>
      </c>
      <c r="J171" s="18">
        <v>48666667</v>
      </c>
      <c r="K171" s="18">
        <v>48666666</v>
      </c>
      <c r="L171" s="18">
        <v>0</v>
      </c>
      <c r="M171" s="18">
        <v>0</v>
      </c>
      <c r="N171" s="18">
        <v>0</v>
      </c>
    </row>
    <row r="172" spans="1:14" s="46" customFormat="1">
      <c r="A172" s="83" t="s">
        <v>155</v>
      </c>
      <c r="B172" s="35">
        <f t="shared" si="66"/>
        <v>42000000</v>
      </c>
      <c r="C172" s="18">
        <v>0</v>
      </c>
      <c r="D172" s="18">
        <v>0</v>
      </c>
      <c r="E172" s="18">
        <v>0</v>
      </c>
      <c r="F172" s="18">
        <v>7000000</v>
      </c>
      <c r="G172" s="18">
        <v>7000000</v>
      </c>
      <c r="H172" s="18">
        <v>7000001</v>
      </c>
      <c r="I172" s="18">
        <v>7000001</v>
      </c>
      <c r="J172" s="18">
        <v>7000001</v>
      </c>
      <c r="K172" s="18">
        <v>6999997</v>
      </c>
      <c r="L172" s="18">
        <v>0</v>
      </c>
      <c r="M172" s="18">
        <v>0</v>
      </c>
      <c r="N172" s="18">
        <v>0</v>
      </c>
    </row>
    <row r="173" spans="1:14" s="16" customFormat="1">
      <c r="A173" s="84" t="s">
        <v>156</v>
      </c>
      <c r="B173" s="35">
        <f t="shared" si="66"/>
        <v>119319330</v>
      </c>
      <c r="C173" s="18">
        <v>17606855</v>
      </c>
      <c r="D173" s="18">
        <v>10831106</v>
      </c>
      <c r="E173" s="18">
        <v>9649425</v>
      </c>
      <c r="F173" s="18">
        <v>9012920</v>
      </c>
      <c r="G173" s="18">
        <v>9195842</v>
      </c>
      <c r="H173" s="18">
        <v>8374492</v>
      </c>
      <c r="I173" s="18">
        <v>9237634</v>
      </c>
      <c r="J173" s="18">
        <v>8374492</v>
      </c>
      <c r="K173" s="18">
        <v>8927979</v>
      </c>
      <c r="L173" s="18">
        <v>8374492</v>
      </c>
      <c r="M173" s="18">
        <v>10743757</v>
      </c>
      <c r="N173" s="18">
        <v>8990336</v>
      </c>
    </row>
    <row r="174" spans="1:14" s="16" customFormat="1" ht="25.5">
      <c r="A174" s="84" t="s">
        <v>157</v>
      </c>
      <c r="B174" s="35">
        <f>SUM(C174:N174)</f>
        <v>252744651</v>
      </c>
      <c r="C174" s="18">
        <v>25282865</v>
      </c>
      <c r="D174" s="18">
        <v>25282869</v>
      </c>
      <c r="E174" s="18">
        <v>25282869</v>
      </c>
      <c r="F174" s="18">
        <v>25282869</v>
      </c>
      <c r="G174" s="18">
        <v>25282869</v>
      </c>
      <c r="H174" s="18">
        <v>25282869</v>
      </c>
      <c r="I174" s="18">
        <v>25282869</v>
      </c>
      <c r="J174" s="18">
        <v>25282869</v>
      </c>
      <c r="K174" s="18">
        <v>25282869</v>
      </c>
      <c r="L174" s="18">
        <v>25198834</v>
      </c>
      <c r="M174" s="18">
        <v>0</v>
      </c>
      <c r="N174" s="18">
        <v>0</v>
      </c>
    </row>
    <row r="175" spans="1:14" s="16" customFormat="1" ht="25.5">
      <c r="A175" s="84" t="s">
        <v>158</v>
      </c>
      <c r="B175" s="35">
        <f>SUM(C175:N175)</f>
        <v>1274838229</v>
      </c>
      <c r="C175" s="18">
        <v>106236519</v>
      </c>
      <c r="D175" s="18">
        <v>106236519</v>
      </c>
      <c r="E175" s="18">
        <v>106236519</v>
      </c>
      <c r="F175" s="18">
        <v>106236519</v>
      </c>
      <c r="G175" s="18">
        <v>106236519</v>
      </c>
      <c r="H175" s="18">
        <v>106236519</v>
      </c>
      <c r="I175" s="18">
        <v>106236519</v>
      </c>
      <c r="J175" s="18">
        <v>106236519</v>
      </c>
      <c r="K175" s="18">
        <v>106236519</v>
      </c>
      <c r="L175" s="18">
        <v>106236519</v>
      </c>
      <c r="M175" s="18">
        <v>106236519</v>
      </c>
      <c r="N175" s="18">
        <v>106236520</v>
      </c>
    </row>
    <row r="176" spans="1:14" s="20" customFormat="1">
      <c r="A176" s="75" t="s">
        <v>159</v>
      </c>
      <c r="B176" s="37">
        <f>B177</f>
        <v>4378325167</v>
      </c>
      <c r="C176" s="37">
        <f t="shared" ref="C176:M176" si="67">C177</f>
        <v>3748004</v>
      </c>
      <c r="D176" s="37">
        <f t="shared" si="67"/>
        <v>97774775</v>
      </c>
      <c r="E176" s="37">
        <f t="shared" si="67"/>
        <v>170590955</v>
      </c>
      <c r="F176" s="37">
        <f t="shared" si="67"/>
        <v>16146069</v>
      </c>
      <c r="G176" s="37">
        <f t="shared" si="67"/>
        <v>479485707</v>
      </c>
      <c r="H176" s="37">
        <f t="shared" si="67"/>
        <v>331253416</v>
      </c>
      <c r="I176" s="37">
        <f t="shared" si="67"/>
        <v>517667658</v>
      </c>
      <c r="J176" s="37">
        <f t="shared" si="67"/>
        <v>303515036</v>
      </c>
      <c r="K176" s="37">
        <f t="shared" si="67"/>
        <v>1313468244</v>
      </c>
      <c r="L176" s="37">
        <f t="shared" si="67"/>
        <v>179053115</v>
      </c>
      <c r="M176" s="37">
        <f t="shared" si="67"/>
        <v>218353787</v>
      </c>
      <c r="N176" s="37">
        <f>N177</f>
        <v>747268401</v>
      </c>
    </row>
    <row r="177" spans="1:14" s="16" customFormat="1">
      <c r="A177" s="73" t="s">
        <v>160</v>
      </c>
      <c r="B177" s="35">
        <f t="shared" ref="B177" si="68">SUM(C177:N177)</f>
        <v>4378325167</v>
      </c>
      <c r="C177" s="18">
        <v>3748004</v>
      </c>
      <c r="D177" s="18">
        <v>97774775</v>
      </c>
      <c r="E177" s="18">
        <v>170590955</v>
      </c>
      <c r="F177" s="18">
        <v>16146069</v>
      </c>
      <c r="G177" s="18">
        <v>479485707</v>
      </c>
      <c r="H177" s="18">
        <v>331253416</v>
      </c>
      <c r="I177" s="18">
        <v>517667658</v>
      </c>
      <c r="J177" s="18">
        <v>303515036</v>
      </c>
      <c r="K177" s="18">
        <v>1313468244</v>
      </c>
      <c r="L177" s="18">
        <v>179053115</v>
      </c>
      <c r="M177" s="18">
        <v>218353787</v>
      </c>
      <c r="N177" s="18">
        <v>747268401</v>
      </c>
    </row>
    <row r="178" spans="1:14">
      <c r="A178" s="47" t="s">
        <v>161</v>
      </c>
      <c r="B178" s="37">
        <f>SUM(B179:B184)</f>
        <v>1772066256</v>
      </c>
      <c r="C178" s="37">
        <f t="shared" ref="C178:N178" si="69">SUM(C179:C184)</f>
        <v>169066476</v>
      </c>
      <c r="D178" s="37">
        <f t="shared" si="69"/>
        <v>141146465</v>
      </c>
      <c r="E178" s="37">
        <f t="shared" si="69"/>
        <v>159830193</v>
      </c>
      <c r="F178" s="37">
        <f t="shared" si="69"/>
        <v>111363933</v>
      </c>
      <c r="G178" s="37">
        <f t="shared" si="69"/>
        <v>146038390</v>
      </c>
      <c r="H178" s="37">
        <f t="shared" si="69"/>
        <v>120982815</v>
      </c>
      <c r="I178" s="37">
        <f t="shared" si="69"/>
        <v>144626103</v>
      </c>
      <c r="J178" s="37">
        <f t="shared" si="69"/>
        <v>138770619</v>
      </c>
      <c r="K178" s="37">
        <f t="shared" si="69"/>
        <v>155157749</v>
      </c>
      <c r="L178" s="37">
        <f t="shared" si="69"/>
        <v>134001793</v>
      </c>
      <c r="M178" s="37">
        <f t="shared" si="69"/>
        <v>172149803</v>
      </c>
      <c r="N178" s="37">
        <f t="shared" si="69"/>
        <v>178931917</v>
      </c>
    </row>
    <row r="179" spans="1:14" s="16" customFormat="1">
      <c r="A179" s="73" t="s">
        <v>162</v>
      </c>
      <c r="B179" s="35">
        <f t="shared" ref="B179:B184" si="70">SUM(C179:N179)</f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</row>
    <row r="180" spans="1:14" s="16" customFormat="1">
      <c r="A180" s="73" t="s">
        <v>163</v>
      </c>
      <c r="B180" s="35">
        <f t="shared" si="70"/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</row>
    <row r="181" spans="1:14" s="20" customFormat="1">
      <c r="A181" s="73" t="s">
        <v>164</v>
      </c>
      <c r="B181" s="35">
        <f t="shared" si="70"/>
        <v>1772066256</v>
      </c>
      <c r="C181" s="18">
        <v>169066476</v>
      </c>
      <c r="D181" s="18">
        <v>141146465</v>
      </c>
      <c r="E181" s="18">
        <v>159830193</v>
      </c>
      <c r="F181" s="18">
        <v>111363933</v>
      </c>
      <c r="G181" s="18">
        <v>146038390</v>
      </c>
      <c r="H181" s="18">
        <v>120982815</v>
      </c>
      <c r="I181" s="18">
        <v>144626103</v>
      </c>
      <c r="J181" s="18">
        <v>138770619</v>
      </c>
      <c r="K181" s="18">
        <v>155157749</v>
      </c>
      <c r="L181" s="18">
        <v>134001793</v>
      </c>
      <c r="M181" s="18">
        <v>172149803</v>
      </c>
      <c r="N181" s="18">
        <v>178931917</v>
      </c>
    </row>
    <row r="182" spans="1:14" s="16" customFormat="1">
      <c r="A182" s="73" t="s">
        <v>165</v>
      </c>
      <c r="B182" s="35">
        <f t="shared" si="70"/>
        <v>0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</row>
    <row r="183" spans="1:14" s="16" customFormat="1">
      <c r="A183" s="73" t="s">
        <v>166</v>
      </c>
      <c r="B183" s="35">
        <f t="shared" si="70"/>
        <v>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</row>
    <row r="184" spans="1:14" s="16" customFormat="1" ht="17.25" customHeight="1">
      <c r="A184" s="73" t="s">
        <v>167</v>
      </c>
      <c r="B184" s="35">
        <f t="shared" si="70"/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</row>
    <row r="185" spans="1:14">
      <c r="A185" s="74"/>
      <c r="B185" s="22"/>
      <c r="C185" s="21"/>
      <c r="D185" s="21"/>
      <c r="E185" s="44"/>
      <c r="F185" s="42"/>
      <c r="G185" s="42"/>
      <c r="H185" s="42"/>
      <c r="I185" s="42"/>
      <c r="J185" s="42"/>
      <c r="K185" s="42"/>
      <c r="L185" s="42"/>
      <c r="M185" s="42"/>
      <c r="N185" s="42"/>
    </row>
    <row r="186" spans="1:14">
      <c r="A186" s="74"/>
      <c r="B186" s="22"/>
      <c r="C186" s="21"/>
      <c r="D186" s="21"/>
      <c r="E186" s="44"/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1:14" s="16" customFormat="1" ht="17.25" customHeight="1">
      <c r="A187" s="80" t="s">
        <v>168</v>
      </c>
      <c r="B187" s="14">
        <f>SUM(C187:N187)</f>
        <v>194446600</v>
      </c>
      <c r="C187" s="14">
        <f t="shared" ref="C187:N187" si="71">SUM(C188:C188)</f>
        <v>16625675</v>
      </c>
      <c r="D187" s="14">
        <f t="shared" si="71"/>
        <v>15777013</v>
      </c>
      <c r="E187" s="14">
        <f t="shared" si="71"/>
        <v>15230239</v>
      </c>
      <c r="F187" s="14">
        <f t="shared" si="71"/>
        <v>15878986</v>
      </c>
      <c r="G187" s="14">
        <f t="shared" si="71"/>
        <v>15084161</v>
      </c>
      <c r="H187" s="14">
        <f t="shared" si="71"/>
        <v>14549707</v>
      </c>
      <c r="I187" s="14">
        <f t="shared" si="71"/>
        <v>19198519</v>
      </c>
      <c r="J187" s="14">
        <f t="shared" si="71"/>
        <v>16884480</v>
      </c>
      <c r="K187" s="14">
        <f t="shared" si="71"/>
        <v>17959101</v>
      </c>
      <c r="L187" s="14">
        <f t="shared" si="71"/>
        <v>18138787</v>
      </c>
      <c r="M187" s="14">
        <f t="shared" si="71"/>
        <v>16419430</v>
      </c>
      <c r="N187" s="14">
        <f t="shared" si="71"/>
        <v>12700502</v>
      </c>
    </row>
    <row r="188" spans="1:14" s="16" customFormat="1" ht="17.25" customHeight="1">
      <c r="A188" s="85" t="s">
        <v>169</v>
      </c>
      <c r="B188" s="35">
        <f t="shared" ref="B188" si="72">SUM(C188:N188)</f>
        <v>194446600</v>
      </c>
      <c r="C188" s="18">
        <v>16625675</v>
      </c>
      <c r="D188" s="18">
        <v>15777013</v>
      </c>
      <c r="E188" s="18">
        <v>15230239</v>
      </c>
      <c r="F188" s="18">
        <v>15878986</v>
      </c>
      <c r="G188" s="18">
        <v>15084161</v>
      </c>
      <c r="H188" s="18">
        <v>14549707</v>
      </c>
      <c r="I188" s="18">
        <v>19198519</v>
      </c>
      <c r="J188" s="18">
        <v>16884480</v>
      </c>
      <c r="K188" s="18">
        <v>17959101</v>
      </c>
      <c r="L188" s="18">
        <v>18138787</v>
      </c>
      <c r="M188" s="18">
        <v>16419430</v>
      </c>
      <c r="N188" s="18">
        <v>12700502</v>
      </c>
    </row>
    <row r="189" spans="1:14" s="16" customFormat="1" ht="17.25" customHeight="1">
      <c r="A189" s="48"/>
      <c r="B189" s="49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s="55" customFormat="1">
      <c r="A190" s="86"/>
      <c r="B190" s="56"/>
      <c r="C190" s="56"/>
      <c r="D190" s="57"/>
      <c r="E190" s="56"/>
      <c r="F190" s="56"/>
      <c r="G190" s="56"/>
      <c r="H190" s="56"/>
      <c r="I190" s="56"/>
      <c r="J190" s="56"/>
      <c r="K190" s="56"/>
    </row>
    <row r="191" spans="1:14" s="55" customFormat="1">
      <c r="A191" s="88" t="s">
        <v>175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</row>
    <row r="192" spans="1:14" s="55" customFormat="1">
      <c r="A192" s="86"/>
      <c r="B192" s="56"/>
      <c r="C192" s="56"/>
      <c r="D192" s="57"/>
      <c r="E192" s="56"/>
      <c r="F192" s="56"/>
      <c r="G192" s="56"/>
      <c r="H192" s="56"/>
      <c r="I192" s="56"/>
      <c r="J192" s="56"/>
      <c r="K192" s="56"/>
    </row>
    <row r="193" spans="1:14" s="55" customFormat="1">
      <c r="A193" s="86"/>
      <c r="B193" s="56"/>
      <c r="C193" s="56"/>
      <c r="D193" s="57"/>
      <c r="E193" s="56"/>
      <c r="F193" s="56"/>
      <c r="G193" s="56"/>
      <c r="H193" s="56"/>
      <c r="I193" s="56"/>
      <c r="J193" s="56"/>
      <c r="K193" s="56"/>
    </row>
    <row r="194" spans="1:14" s="55" customFormat="1">
      <c r="A194" s="86"/>
      <c r="B194" s="56"/>
      <c r="C194" s="56"/>
      <c r="D194" s="57"/>
      <c r="E194" s="56"/>
      <c r="F194" s="56"/>
      <c r="G194" s="56"/>
      <c r="H194" s="56"/>
      <c r="I194" s="56"/>
      <c r="J194" s="56"/>
      <c r="K194" s="56"/>
    </row>
    <row r="195" spans="1:14" s="55" customFormat="1">
      <c r="A195" s="87"/>
      <c r="B195" s="58"/>
      <c r="C195" s="59"/>
      <c r="D195" s="60"/>
      <c r="E195" s="61"/>
      <c r="F195" s="56"/>
      <c r="G195" s="56"/>
      <c r="H195" s="62"/>
      <c r="I195" s="63"/>
      <c r="K195" s="64"/>
    </row>
    <row r="196" spans="1:14" s="55" customFormat="1">
      <c r="A196" s="87"/>
      <c r="B196" s="58"/>
      <c r="C196" s="59"/>
      <c r="D196" s="60"/>
      <c r="E196" s="61"/>
      <c r="F196" s="56"/>
      <c r="G196" s="56"/>
      <c r="H196" s="62"/>
      <c r="I196" s="63"/>
      <c r="K196" s="64"/>
    </row>
    <row r="197" spans="1:14" s="55" customFormat="1" ht="15" customHeight="1">
      <c r="A197" s="89" t="s">
        <v>176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</row>
    <row r="198" spans="1:14" s="55" customFormat="1" ht="32.450000000000003" customHeight="1">
      <c r="A198" s="90" t="s">
        <v>174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1:14">
      <c r="N199" s="50"/>
    </row>
  </sheetData>
  <mergeCells count="8">
    <mergeCell ref="A191:N191"/>
    <mergeCell ref="A197:N197"/>
    <mergeCell ref="A198:N198"/>
    <mergeCell ref="A2:N2"/>
    <mergeCell ref="A3:N3"/>
    <mergeCell ref="A5:N5"/>
    <mergeCell ref="A6:N6"/>
    <mergeCell ref="A8:N8"/>
  </mergeCells>
  <printOptions horizontalCentered="1"/>
  <pageMargins left="0.27559055118110237" right="0" top="0.39370078740157483" bottom="0.39370078740157483" header="0" footer="0"/>
  <pageSetup paperSize="301" scale="4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 ZACION</vt:lpstr>
      <vt:lpstr>'CALENDARI ZACION'!Área_de_impresión</vt:lpstr>
      <vt:lpstr>'CALENDARI ZACION'!Títulos_a_imprimir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juridico</cp:lastModifiedBy>
  <cp:lastPrinted>2014-01-30T20:33:27Z</cp:lastPrinted>
  <dcterms:created xsi:type="dcterms:W3CDTF">2013-11-15T03:08:04Z</dcterms:created>
  <dcterms:modified xsi:type="dcterms:W3CDTF">2014-01-30T21:27:17Z</dcterms:modified>
</cp:coreProperties>
</file>