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ALENDARI ZACION" sheetId="1" r:id="rId1"/>
  </sheets>
  <definedNames>
    <definedName name="_xlnm.Print_Area" localSheetId="0">'CALENDARI ZACION'!$A$1:$N$192</definedName>
    <definedName name="_xlnm.Print_Titles" localSheetId="0">'CALENDARI ZACION'!$1:$5</definedName>
  </definedNames>
  <calcPr fullCalcOnLoad="1"/>
</workbook>
</file>

<file path=xl/sharedStrings.xml><?xml version="1.0" encoding="utf-8"?>
<sst xmlns="http://schemas.openxmlformats.org/spreadsheetml/2006/main" count="186" uniqueCount="183">
  <si>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</si>
  <si>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</si>
  <si>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</si>
  <si>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</si>
  <si>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</si>
  <si>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</si>
  <si>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</si>
  <si>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</si>
  <si>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</si>
  <si>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</si>
  <si>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</si>
  <si>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</si>
  <si>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</si>
  <si>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</si>
  <si>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</si>
  <si>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</si>
  <si>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</si>
  <si>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Sobre Rifas, Sorteos, Loterías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</si>
  <si>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</si>
  <si>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</si>
  <si>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</si>
  <si>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</si>
  <si>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Vehículos</t>
  </si>
  <si>
    <t>IMPUESTOS SOBRE LA PRODUCCIÓN, EL COMERCIO, EL CONSUMO Y LAS TRANSACCIONES</t>
  </si>
  <si>
    <t>Sobre la Adquisición de Vehículos de Motor Usados</t>
  </si>
  <si>
    <t>Sobre la Prestación de Servicios de Hospedaje</t>
  </si>
  <si>
    <t>IMPUESTOS SOBRE NÓMINAS O ASIMILABLES</t>
  </si>
  <si>
    <t>Impuesto sobre Erogaciones por Remuneraciones al Trabajo Personal</t>
  </si>
  <si>
    <t>OTROS IMPUESTOS</t>
  </si>
  <si>
    <t>Impuesto al Desarrollo Social</t>
  </si>
  <si>
    <t>ACCESORIOS</t>
  </si>
  <si>
    <t>CONTRIBUCIONES DE MEJORAS</t>
  </si>
  <si>
    <t xml:space="preserve">Contribución de Mejoras </t>
  </si>
  <si>
    <t>DERECHOS</t>
  </si>
  <si>
    <t>POR EL USO, GOCE O APROVECHAMIENTO DE BIENES DE DOMINIO PÚBLICO</t>
  </si>
  <si>
    <t>Secretaría de las Culturas  y Artes de Oaxaca</t>
  </si>
  <si>
    <t>Secretaría de Administración</t>
  </si>
  <si>
    <t>Casa de la Cultura Oaxaqueña</t>
  </si>
  <si>
    <t>Jardín Etnobotánico</t>
  </si>
  <si>
    <t>Centro de las Artes de San Agustín</t>
  </si>
  <si>
    <t>POR LA PRESTACIÓN DE SERVICIOS PÚBLICOS</t>
  </si>
  <si>
    <t>Administración Pública</t>
  </si>
  <si>
    <t>Comunes</t>
  </si>
  <si>
    <t>Transparencia</t>
  </si>
  <si>
    <t>Secretaría General de Gobierno</t>
  </si>
  <si>
    <t>Legalización y Registro de documentos</t>
  </si>
  <si>
    <t>Registro Civil</t>
  </si>
  <si>
    <t>Registro Público de la Propiedad y del Comercio</t>
  </si>
  <si>
    <t>Protección Civil</t>
  </si>
  <si>
    <t>Regularización de la Tenencia de la Tierra Urbana</t>
  </si>
  <si>
    <t>Control y Confianza</t>
  </si>
  <si>
    <t>Consejería Jurídica del Gobierno del Estado</t>
  </si>
  <si>
    <t>Ejercicio Notarial</t>
  </si>
  <si>
    <t>Publicaciones</t>
  </si>
  <si>
    <t>Secretaría de Seguridad Pública</t>
  </si>
  <si>
    <t>Transito y Vialidad</t>
  </si>
  <si>
    <t>Seguridad y Vigilancia</t>
  </si>
  <si>
    <t>Secretaría de Vialidad y Transporte</t>
  </si>
  <si>
    <t>Transporte y Control Vehicular</t>
  </si>
  <si>
    <t>Secretaría de Salud y Servicios Coordinados de Salud</t>
  </si>
  <si>
    <t>Atención en Salud</t>
  </si>
  <si>
    <t>Vigilancia y Control Sanitario</t>
  </si>
  <si>
    <t>Secretaría de las Infraestructruras y el Ordenamiento Territorial Sustentable</t>
  </si>
  <si>
    <t>Relacionados con Obra Pública</t>
  </si>
  <si>
    <t>Protección Ambiental</t>
  </si>
  <si>
    <t>Supervisión de Obra Pública</t>
  </si>
  <si>
    <t>Secretaría de Turismo y Desarrollo Económico</t>
  </si>
  <si>
    <t>Eventos Lunes del Cerro</t>
  </si>
  <si>
    <t>Secretaría de las Culturas y Artes de Oaxaca</t>
  </si>
  <si>
    <t xml:space="preserve">Casa de la Cultura Oaxaqueña </t>
  </si>
  <si>
    <t>Artes plásticas Rufino Tamayo</t>
  </si>
  <si>
    <t>Centro de Iniciación Musical de Oaxaca</t>
  </si>
  <si>
    <t>Secretaría de Desarrollo  Agropecuario y Forestal, Pesca y Acuacultura</t>
  </si>
  <si>
    <t>Control Zoosanitario</t>
  </si>
  <si>
    <t>Secretaría de Finanzas</t>
  </si>
  <si>
    <t>Relacionados con la Hacienda Pública Estatal</t>
  </si>
  <si>
    <t>Catastrales</t>
  </si>
  <si>
    <t>Relacionados con el Registro, Adquisiciones y Permisos</t>
  </si>
  <si>
    <t xml:space="preserve">Archivo del Poder Ejecutivo </t>
  </si>
  <si>
    <t>Secretaría de la Contraloría y Transparencia Gubernamental</t>
  </si>
  <si>
    <t>Constancias</t>
  </si>
  <si>
    <t>Inspección y Vigilancia</t>
  </si>
  <si>
    <t>EDUCATIVOS</t>
  </si>
  <si>
    <t>Novauniversitas</t>
  </si>
  <si>
    <t>Universidad  Tecnológica de los Valles Centrales de Oaxaca</t>
  </si>
  <si>
    <t>Universidad del Istmo</t>
  </si>
  <si>
    <t>Universidad del Mar</t>
  </si>
  <si>
    <t>Universidad del Papaloapan</t>
  </si>
  <si>
    <t>Universidad de la Cañada</t>
  </si>
  <si>
    <t>Universidad de la Sierra Juárez</t>
  </si>
  <si>
    <t>Universidad de la Sierra Sur</t>
  </si>
  <si>
    <t>Universidad de Chalcatongo</t>
  </si>
  <si>
    <t>Universidad de la Costa</t>
  </si>
  <si>
    <t>Universidad Tecnológica de la Mixteca</t>
  </si>
  <si>
    <t>Universidad Técnologica de la Sierra Sur</t>
  </si>
  <si>
    <t>Instituto Estatal de Educación Pública de Oaxaca</t>
  </si>
  <si>
    <t>Instituto de Estudios de Bachillerato del Estado de Oaxaca</t>
  </si>
  <si>
    <t>Instituto Tecnólogico de Teposcolula</t>
  </si>
  <si>
    <t>Colegio de Bachilleres del Estado de Oaxaca</t>
  </si>
  <si>
    <t>Colegio de Estudios Científicos y Tecnológicos del Estado de Oaxaca</t>
  </si>
  <si>
    <t>Instituto de Capacitación y Productividad para el Trabajo del Estado de Oaxaca</t>
  </si>
  <si>
    <t>AGUA POTABLE, ALCANTARRILLADO Y DRENAJE</t>
  </si>
  <si>
    <t>Comisión Estatal del Agua</t>
  </si>
  <si>
    <t xml:space="preserve">Suministro de Agua Potable </t>
  </si>
  <si>
    <t>SISTEMA PARA EL DESARROLLO INTEGRAL DE LA FAMILIA</t>
  </si>
  <si>
    <t>Sistema DIF</t>
  </si>
  <si>
    <t>OTROS DERECHOS</t>
  </si>
  <si>
    <t>PRODUCTOS</t>
  </si>
  <si>
    <t xml:space="preserve">PRODUCTOS DE TIPO CORRIENTE </t>
  </si>
  <si>
    <t>Productos Derivados de Uso, Goce y Aprovechamiento de Bienes No Sujetos a Régimen de Dominio Público</t>
  </si>
  <si>
    <t>Enajenación de Bienes Muebles e Inmuebles</t>
  </si>
  <si>
    <t>Enajenación de Bienes Muebles no Sujetos a ser Inventariados</t>
  </si>
  <si>
    <t>Otros Productos que Generen Ingresos Corrientes</t>
  </si>
  <si>
    <t>APROVECHAMIENTOS</t>
  </si>
  <si>
    <t>APROVECHAMIENTOS DE TIPO CORRIENTE</t>
  </si>
  <si>
    <t xml:space="preserve">Incentivos Derivados de la Colaboración Fiscal 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</si>
  <si>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</si>
  <si>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</si>
  <si>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</si>
  <si>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</si>
  <si>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Impuestos a las Ventas Finales de Gasolinas y Diesel</t>
  </si>
  <si>
    <t>Incentivo Régimen de Incorporación Fiscal</t>
  </si>
  <si>
    <t>Incentivo derivado del Impuesto sobre la Renta</t>
  </si>
  <si>
    <t>Fondo Resarcitorio del Impuesto Sobre Automóviles Nuevos</t>
  </si>
  <si>
    <t>Fondo de Compensación del Regimen de Pequeños Contribuyentes y Regimen de  Intermedios</t>
  </si>
  <si>
    <t>Multas</t>
  </si>
  <si>
    <t>Indemnizaciones</t>
  </si>
  <si>
    <t>Reintegros</t>
  </si>
  <si>
    <t>Fianzas</t>
  </si>
  <si>
    <t>Aprovechamiento por Participaciones Derivadas de Aplicación de Leyes</t>
  </si>
  <si>
    <t>Aprovechamiento por Aportaciones</t>
  </si>
  <si>
    <t>Aprovechamiento por Cooperaciones</t>
  </si>
  <si>
    <t>Otros Aprovechamientos</t>
  </si>
  <si>
    <t>APROVECHAMIENTOS DE CAPITAL</t>
  </si>
  <si>
    <t>CONTRIBUCIONES NO COMPRENDIDAS EN LAS FRACCIONES DE LA LEY DE INGRESOS CAUSADOS EN EJERCICIOS FISCALES ANTERIORES PENDIENTES DE LIQUIDACIÓN O PAGO</t>
  </si>
  <si>
    <t>INGRESOS POR VENTA DE BIENES Y SERVICIOS</t>
  </si>
  <si>
    <t xml:space="preserve">INGRESOS POR VENTA DE BIENES Y SERVICIOS DE ORGANISMOS DESCENTRALIZADOS  </t>
  </si>
  <si>
    <t xml:space="preserve">Por las actividades de producción y/o comercialización de Organismos Descentralizados </t>
  </si>
  <si>
    <t xml:space="preserve">INGRESOS DE OPERACIÒN DE ENTIDADES EMPRESARIALES  </t>
  </si>
  <si>
    <t>Por las actividades empresariales de los organismos descentralizados</t>
  </si>
  <si>
    <t>INGRESOS POR VENTAS DE BIENES Y SERVICIOS PRODUCIDOS EN ESTABLECIMIENTOS DEL GOBIERNO CENTRAL</t>
  </si>
  <si>
    <t>Por las actividades de producción y/o comercialización de Dependencias de la Administración Pública Centralizada</t>
  </si>
  <si>
    <t>INGRESOS DE GESTIÓN</t>
  </si>
  <si>
    <t>PARTICIPACIONES, APORTACIONES, TRANSFERENCIAS, ASIGNACIONES, SUBSIDIOS Y OTRAS AYUDAS</t>
  </si>
  <si>
    <t>PARTICIPACIONES Y APORTACIONES</t>
  </si>
  <si>
    <t>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</si>
  <si>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</si>
  <si>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</si>
  <si>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</si>
  <si>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</si>
  <si>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</si>
  <si>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APORTACIONES</t>
  </si>
  <si>
    <t>Fondo de Aportaciones para la Nómina Educativa y Gasto Operativo</t>
  </si>
  <si>
    <t xml:space="preserve">Fondo de Aportaciones para los Servicios de Salud </t>
  </si>
  <si>
    <t>Fondo de Aportaciones para la Infraestructura Social</t>
  </si>
  <si>
    <t>Fondo de Aportaciones para la Infraestructura Social  Municipal</t>
  </si>
  <si>
    <t>Fondo de Aportaciones para la Infraestructura Social Estatal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</si>
  <si>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</si>
  <si>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</si>
  <si>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</si>
  <si>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Basica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</si>
  <si>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</si>
  <si>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</si>
  <si>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</si>
  <si>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</si>
  <si>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</si>
  <si>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</si>
  <si>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Convenios</t>
  </si>
  <si>
    <t>TRANSFERENCIAS, ASIGNACIONES, SUBSIDIOS Y OTRAS AYUDAS</t>
  </si>
  <si>
    <t>Transferencias Internas y Asignaciones al Sector Público</t>
  </si>
  <si>
    <t>Transferencias Internas al Resto del Sector Público</t>
  </si>
  <si>
    <t xml:space="preserve">Subsidios y Subvenciones </t>
  </si>
  <si>
    <t>Ayudas sociales</t>
  </si>
  <si>
    <t>Pensiones y jubilaciones</t>
  </si>
  <si>
    <t xml:space="preserve">Transferencias a Fideicomisos, mandatos y análogos </t>
  </si>
  <si>
    <t>OTROS INGRESOS</t>
  </si>
  <si>
    <t>Intereses Ganados de Valores, Creditos, Bonos y Otros</t>
  </si>
  <si>
    <t>LORENA ROJAS RIVERA</t>
  </si>
  <si>
    <t>RODRIGO YZQUIERDO AGUILAR</t>
  </si>
  <si>
    <t>COORDINADORA TÉCNICA DE INGRESOS</t>
  </si>
  <si>
    <t>DIRECTOR DE INGRESOS</t>
  </si>
  <si>
    <t>Reyes Mantecón, San Bartolo Coyotepec, 19 de enero de 2015</t>
  </si>
  <si>
    <t>En cumplimiento a lo dispuesto en el artículo 66, segundo párrafo  de la Ley General de Contabilidad Gubernamental y la Norma para establecer la estructura del Calendario de Ingresos base mensual publicado en el Diario Oficial de la Federación el 3 de abril de 2013, se da a conocer el Calendario de Ingresos conforme a la Ley de Ingresos del Estado de Oaxaca para el Ejercicio Fiscal 2015.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</si>
</sst>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sz val="15"/>
      <name val="Arial"/>
      <family val="2"/>
    </font>
    <font>
      <sz val="14"/>
      <color indexed="8"/>
      <name val="Arial"/>
      <family val="2"/>
    </font>
    <font>
      <b/>
      <sz val="15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8"/>
      <color indexed="8"/>
      <name val="Calibri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0" borderId="0" xfId="67" applyFont="1" applyFill="1" applyAlignment="1">
      <alignment vertical="top"/>
      <protection/>
    </xf>
    <xf numFmtId="0" fontId="3" fillId="0" borderId="0" xfId="67" applyFont="1" applyFill="1" applyAlignment="1">
      <alignment horizontal="right" vertical="top"/>
      <protection/>
    </xf>
    <xf numFmtId="43" fontId="2" fillId="0" borderId="0" xfId="51" applyFont="1" applyFill="1" applyAlignment="1">
      <alignment horizontal="right" vertical="top"/>
    </xf>
    <xf numFmtId="0" fontId="2" fillId="0" borderId="0" xfId="67" applyFont="1" applyFill="1">
      <alignment/>
      <protection/>
    </xf>
    <xf numFmtId="0" fontId="4" fillId="0" borderId="0" xfId="67" applyFont="1" applyFill="1" applyAlignment="1">
      <alignment horizontal="center" vertical="top"/>
      <protection/>
    </xf>
    <xf numFmtId="0" fontId="4" fillId="0" borderId="0" xfId="67" applyFont="1" applyFill="1" applyAlignment="1">
      <alignment horizontal="right" vertical="top"/>
      <protection/>
    </xf>
    <xf numFmtId="0" fontId="3" fillId="0" borderId="10" xfId="67" applyFont="1" applyFill="1" applyBorder="1" applyAlignment="1">
      <alignment horizontal="center" vertical="center"/>
      <protection/>
    </xf>
    <xf numFmtId="43" fontId="3" fillId="0" borderId="10" xfId="51" applyFont="1" applyFill="1" applyBorder="1" applyAlignment="1">
      <alignment horizontal="center" vertical="center"/>
    </xf>
    <xf numFmtId="0" fontId="2" fillId="0" borderId="0" xfId="67" applyFont="1" applyFill="1" applyAlignment="1">
      <alignment vertical="center"/>
      <protection/>
    </xf>
    <xf numFmtId="0" fontId="3" fillId="0" borderId="10" xfId="67" applyFont="1" applyFill="1" applyBorder="1" applyAlignment="1">
      <alignment horizontal="center" vertical="top"/>
      <protection/>
    </xf>
    <xf numFmtId="43" fontId="3" fillId="0" borderId="10" xfId="51" applyFont="1" applyFill="1" applyBorder="1" applyAlignment="1">
      <alignment horizontal="right" vertical="top"/>
    </xf>
    <xf numFmtId="0" fontId="3" fillId="0" borderId="10" xfId="67" applyFont="1" applyFill="1" applyBorder="1" applyAlignment="1">
      <alignment horizontal="left" vertical="top"/>
      <protection/>
    </xf>
    <xf numFmtId="43" fontId="3" fillId="0" borderId="10" xfId="67" applyNumberFormat="1" applyFont="1" applyFill="1" applyBorder="1" applyAlignment="1">
      <alignment horizontal="right" vertical="top"/>
      <protection/>
    </xf>
    <xf numFmtId="0" fontId="3" fillId="0" borderId="11" xfId="67" applyFont="1" applyFill="1" applyBorder="1" applyAlignment="1">
      <alignment horizontal="left" vertical="top"/>
      <protection/>
    </xf>
    <xf numFmtId="43" fontId="3" fillId="0" borderId="11" xfId="67" applyNumberFormat="1" applyFont="1" applyFill="1" applyBorder="1" applyAlignment="1">
      <alignment horizontal="right" vertical="top"/>
      <protection/>
    </xf>
    <xf numFmtId="0" fontId="2" fillId="0" borderId="11" xfId="67" applyFont="1" applyFill="1" applyBorder="1" applyAlignment="1">
      <alignment horizontal="left" vertical="top"/>
      <protection/>
    </xf>
    <xf numFmtId="43" fontId="2" fillId="0" borderId="11" xfId="67" applyNumberFormat="1" applyFont="1" applyFill="1" applyBorder="1" applyAlignment="1">
      <alignment horizontal="right" vertical="top"/>
      <protection/>
    </xf>
    <xf numFmtId="43" fontId="2" fillId="0" borderId="11" xfId="51" applyFont="1" applyFill="1" applyBorder="1" applyAlignment="1">
      <alignment horizontal="right" vertical="top"/>
    </xf>
    <xf numFmtId="0" fontId="2" fillId="0" borderId="11" xfId="67" applyFont="1" applyFill="1" applyBorder="1" applyAlignment="1">
      <alignment horizontal="left" vertical="top" wrapText="1"/>
      <protection/>
    </xf>
    <xf numFmtId="0" fontId="3" fillId="0" borderId="11" xfId="67" applyFont="1" applyFill="1" applyBorder="1" applyAlignment="1">
      <alignment horizontal="left" vertical="top" wrapText="1"/>
      <protection/>
    </xf>
    <xf numFmtId="43" fontId="3" fillId="0" borderId="11" xfId="51" applyFont="1" applyFill="1" applyBorder="1" applyAlignment="1">
      <alignment horizontal="right" vertical="top"/>
    </xf>
    <xf numFmtId="0" fontId="2" fillId="0" borderId="10" xfId="67" applyFont="1" applyFill="1" applyBorder="1" applyAlignment="1">
      <alignment horizontal="left" vertical="top"/>
      <protection/>
    </xf>
    <xf numFmtId="43" fontId="2" fillId="0" borderId="10" xfId="67" applyNumberFormat="1" applyFont="1" applyFill="1" applyBorder="1" applyAlignment="1">
      <alignment horizontal="right" vertical="top"/>
      <protection/>
    </xf>
    <xf numFmtId="43" fontId="2" fillId="0" borderId="10" xfId="51" applyFont="1" applyFill="1" applyBorder="1" applyAlignment="1">
      <alignment horizontal="right" vertical="top"/>
    </xf>
    <xf numFmtId="0" fontId="3" fillId="0" borderId="10" xfId="67" applyFont="1" applyFill="1" applyBorder="1" applyAlignment="1">
      <alignment horizontal="left" vertical="top" wrapText="1"/>
      <protection/>
    </xf>
    <xf numFmtId="43" fontId="3" fillId="0" borderId="12" xfId="55" applyFont="1" applyFill="1" applyBorder="1" applyAlignment="1">
      <alignment horizontal="right" vertical="top"/>
    </xf>
    <xf numFmtId="43" fontId="2" fillId="0" borderId="11" xfId="67" applyNumberFormat="1" applyFont="1" applyFill="1" applyBorder="1" applyAlignment="1">
      <alignment horizontal="right" vertical="top" wrapText="1"/>
      <protection/>
    </xf>
    <xf numFmtId="43" fontId="3" fillId="0" borderId="11" xfId="67" applyNumberFormat="1" applyFont="1" applyFill="1" applyBorder="1" applyAlignment="1">
      <alignment horizontal="right" vertical="top" wrapText="1"/>
      <protection/>
    </xf>
    <xf numFmtId="0" fontId="2" fillId="0" borderId="10" xfId="67" applyFont="1" applyFill="1" applyBorder="1" applyAlignment="1">
      <alignment horizontal="left" vertical="top" wrapText="1"/>
      <protection/>
    </xf>
    <xf numFmtId="43" fontId="2" fillId="0" borderId="11" xfId="51" applyFont="1" applyFill="1" applyBorder="1" applyAlignment="1">
      <alignment horizontal="right" vertical="top" wrapText="1"/>
    </xf>
    <xf numFmtId="0" fontId="3" fillId="0" borderId="0" xfId="67" applyFont="1" applyFill="1" applyBorder="1" applyAlignment="1">
      <alignment horizontal="left" vertical="top" wrapText="1"/>
      <protection/>
    </xf>
    <xf numFmtId="43" fontId="3" fillId="0" borderId="0" xfId="55" applyFont="1" applyFill="1" applyBorder="1" applyAlignment="1">
      <alignment horizontal="right" vertical="top"/>
    </xf>
    <xf numFmtId="43" fontId="3" fillId="0" borderId="0" xfId="67" applyNumberFormat="1" applyFont="1" applyFill="1" applyBorder="1" applyAlignment="1">
      <alignment horizontal="right" vertical="top"/>
      <protection/>
    </xf>
    <xf numFmtId="0" fontId="3" fillId="0" borderId="0" xfId="67" applyFont="1" applyFill="1" applyBorder="1" applyAlignment="1">
      <alignment horizontal="right" vertical="top"/>
      <protection/>
    </xf>
    <xf numFmtId="43" fontId="2" fillId="0" borderId="0" xfId="51" applyFont="1" applyFill="1" applyBorder="1" applyAlignment="1">
      <alignment horizontal="right" vertical="top"/>
    </xf>
    <xf numFmtId="0" fontId="2" fillId="0" borderId="0" xfId="67" applyFont="1" applyFill="1" applyBorder="1" applyAlignment="1">
      <alignment horizontal="left" vertical="top" wrapText="1"/>
      <protection/>
    </xf>
    <xf numFmtId="0" fontId="2" fillId="0" borderId="0" xfId="67" applyFont="1" applyFill="1" applyBorder="1" applyAlignment="1">
      <alignment horizontal="right" vertical="top"/>
      <protection/>
    </xf>
    <xf numFmtId="43" fontId="2" fillId="0" borderId="10" xfId="67" applyNumberFormat="1" applyFont="1" applyFill="1" applyBorder="1" applyAlignment="1">
      <alignment horizontal="right" vertical="top" wrapText="1"/>
      <protection/>
    </xf>
    <xf numFmtId="43" fontId="3" fillId="0" borderId="10" xfId="55" applyFont="1" applyFill="1" applyBorder="1" applyAlignment="1">
      <alignment horizontal="left" vertical="top" wrapText="1"/>
    </xf>
    <xf numFmtId="43" fontId="3" fillId="0" borderId="11" xfId="55" applyFont="1" applyFill="1" applyBorder="1" applyAlignment="1">
      <alignment horizontal="right" vertical="top" wrapText="1"/>
    </xf>
    <xf numFmtId="43" fontId="2" fillId="0" borderId="0" xfId="55" applyFont="1" applyFill="1" applyAlignment="1">
      <alignment/>
    </xf>
    <xf numFmtId="43" fontId="3" fillId="0" borderId="11" xfId="55" applyFont="1" applyFill="1" applyBorder="1" applyAlignment="1">
      <alignment horizontal="left" vertical="top" wrapText="1"/>
    </xf>
    <xf numFmtId="43" fontId="2" fillId="0" borderId="13" xfId="67" applyNumberFormat="1" applyFont="1" applyFill="1" applyBorder="1" applyAlignment="1">
      <alignment horizontal="right" vertical="top" wrapText="1"/>
      <protection/>
    </xf>
    <xf numFmtId="0" fontId="2" fillId="0" borderId="10" xfId="71" applyFont="1" applyFill="1" applyBorder="1" applyAlignment="1">
      <alignment horizontal="left" vertical="top" wrapText="1"/>
      <protection/>
    </xf>
    <xf numFmtId="0" fontId="6" fillId="0" borderId="0" xfId="67" applyFont="1" applyFill="1">
      <alignment/>
      <protection/>
    </xf>
    <xf numFmtId="0" fontId="2" fillId="0" borderId="14" xfId="71" applyFont="1" applyFill="1" applyBorder="1" applyAlignment="1">
      <alignment horizontal="left" vertical="top" wrapText="1"/>
      <protection/>
    </xf>
    <xf numFmtId="0" fontId="2" fillId="0" borderId="14" xfId="67" applyFont="1" applyFill="1" applyBorder="1" applyAlignment="1">
      <alignment horizontal="left" vertical="top" wrapText="1"/>
      <protection/>
    </xf>
    <xf numFmtId="43" fontId="3" fillId="0" borderId="10" xfId="67" applyNumberFormat="1" applyFont="1" applyFill="1" applyBorder="1" applyAlignment="1">
      <alignment horizontal="right" vertical="top" wrapText="1"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2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>
      <alignment horizontal="justify" vertical="top" wrapText="1"/>
      <protection/>
    </xf>
    <xf numFmtId="0" fontId="8" fillId="0" borderId="0" xfId="67" applyFont="1" applyFill="1" applyBorder="1" applyAlignment="1">
      <alignment horizontal="right" vertical="top" wrapText="1"/>
      <protection/>
    </xf>
    <xf numFmtId="43" fontId="7" fillId="0" borderId="0" xfId="51" applyFont="1" applyFill="1" applyBorder="1" applyAlignment="1">
      <alignment horizontal="right" vertical="top"/>
    </xf>
    <xf numFmtId="0" fontId="7" fillId="0" borderId="0" xfId="67" applyFont="1" applyFill="1" applyAlignment="1">
      <alignment vertical="top"/>
      <protection/>
    </xf>
    <xf numFmtId="0" fontId="7" fillId="0" borderId="0" xfId="67" applyFont="1" applyFill="1" applyAlignment="1">
      <alignment horizontal="right" vertical="top"/>
      <protection/>
    </xf>
    <xf numFmtId="43" fontId="7" fillId="0" borderId="0" xfId="51" applyFont="1" applyFill="1" applyAlignment="1">
      <alignment horizontal="right" vertical="top"/>
    </xf>
    <xf numFmtId="0" fontId="9" fillId="0" borderId="0" xfId="67" applyFont="1" applyFill="1">
      <alignment/>
      <protection/>
    </xf>
    <xf numFmtId="0" fontId="10" fillId="0" borderId="0" xfId="67" applyFont="1" applyFill="1">
      <alignment/>
      <protection/>
    </xf>
    <xf numFmtId="0" fontId="12" fillId="0" borderId="0" xfId="67" applyFont="1" applyFill="1" applyAlignment="1">
      <alignment vertical="top"/>
      <protection/>
    </xf>
    <xf numFmtId="0" fontId="12" fillId="0" borderId="0" xfId="67" applyFont="1" applyFill="1" applyAlignment="1">
      <alignment horizontal="right" vertical="top"/>
      <protection/>
    </xf>
    <xf numFmtId="43" fontId="12" fillId="0" borderId="0" xfId="51" applyFont="1" applyFill="1" applyAlignment="1">
      <alignment horizontal="right" vertical="top"/>
    </xf>
    <xf numFmtId="0" fontId="13" fillId="0" borderId="0" xfId="67" applyFont="1" applyFill="1">
      <alignment/>
      <protection/>
    </xf>
    <xf numFmtId="0" fontId="14" fillId="0" borderId="0" xfId="67" applyFont="1" applyFill="1" applyAlignment="1">
      <alignment vertical="top"/>
      <protection/>
    </xf>
    <xf numFmtId="0" fontId="14" fillId="0" borderId="0" xfId="67" applyFont="1" applyFill="1" applyAlignment="1">
      <alignment horizontal="right" vertical="top"/>
      <protection/>
    </xf>
    <xf numFmtId="43" fontId="14" fillId="0" borderId="0" xfId="51" applyFont="1" applyFill="1" applyAlignment="1">
      <alignment horizontal="right" vertical="top"/>
    </xf>
    <xf numFmtId="0" fontId="14" fillId="0" borderId="0" xfId="67" applyFont="1" applyFill="1">
      <alignment/>
      <protection/>
    </xf>
    <xf numFmtId="0" fontId="5" fillId="0" borderId="0" xfId="67" applyFont="1" applyFill="1" applyAlignment="1">
      <alignment horizontal="justify" vertical="top"/>
      <protection/>
    </xf>
    <xf numFmtId="0" fontId="7" fillId="0" borderId="0" xfId="67" applyFont="1" applyFill="1" applyAlignment="1">
      <alignment horizontal="center" vertical="top"/>
      <protection/>
    </xf>
    <xf numFmtId="43" fontId="7" fillId="0" borderId="0" xfId="51" applyFont="1" applyFill="1" applyAlignment="1">
      <alignment horizontal="center" vertical="top"/>
    </xf>
    <xf numFmtId="0" fontId="11" fillId="0" borderId="0" xfId="71" applyNumberFormat="1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Millares 2 3" xfId="51"/>
    <cellStyle name="Millares 3" xfId="52"/>
    <cellStyle name="Millares 3 2" xfId="53"/>
    <cellStyle name="Millares 4" xfId="54"/>
    <cellStyle name="Millares 4 2" xfId="55"/>
    <cellStyle name="Millares 5" xfId="56"/>
    <cellStyle name="Millares 6" xfId="57"/>
    <cellStyle name="Millares 7" xfId="58"/>
    <cellStyle name="Millares 8" xfId="59"/>
    <cellStyle name="Currency" xfId="60"/>
    <cellStyle name="Currency [0]" xfId="61"/>
    <cellStyle name="Neutral" xfId="62"/>
    <cellStyle name="Normal 2" xfId="63"/>
    <cellStyle name="Normal 2 2" xfId="64"/>
    <cellStyle name="Normal 2 2 2" xfId="65"/>
    <cellStyle name="Normal 3" xfId="66"/>
    <cellStyle name="Normal 3 2" xfId="67"/>
    <cellStyle name="Normal 3 3" xfId="68"/>
    <cellStyle name="Normal 3 4" xfId="69"/>
    <cellStyle name="Normal 4" xfId="70"/>
    <cellStyle name="Normal 5" xfId="71"/>
    <cellStyle name="Normal 6" xfId="72"/>
    <cellStyle name="Normal 6 2" xfId="73"/>
    <cellStyle name="Normal 7" xfId="74"/>
    <cellStyle name="Normal 8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238125</xdr:rowOff>
    </xdr:from>
    <xdr:to>
      <xdr:col>13</xdr:col>
      <xdr:colOff>838200</xdr:colOff>
      <xdr:row>2</xdr:row>
      <xdr:rowOff>962025</xdr:rowOff>
    </xdr:to>
    <xdr:grpSp>
      <xdr:nvGrpSpPr>
        <xdr:cNvPr id="1" name="9 Grupo"/>
        <xdr:cNvGrpSpPr>
          <a:grpSpLocks/>
        </xdr:cNvGrpSpPr>
      </xdr:nvGrpSpPr>
      <xdr:grpSpPr>
        <a:xfrm>
          <a:off x="885825" y="238125"/>
          <a:ext cx="22888575" cy="2514600"/>
          <a:chOff x="889000" y="238125"/>
          <a:chExt cx="22971125" cy="2505075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3145913" y="722231"/>
            <a:ext cx="19301488" cy="20209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16000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Secretaría de Finanzas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Gobierno del Estado de Oaxaca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9 Imagen" descr="C:\Users\cp lorena\AppData\Local\Microsoft\Windows\Temporary Internet Files\Content.Word\logotipo_transparente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684367" y="412854"/>
            <a:ext cx="3175758" cy="21111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10 Imagen" descr="C:\Users\cp lorena\AppData\Local\Microsoft\Windows\Temporary Internet Files\Content.Outlook\PK7R1HGA\logo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89000" y="238125"/>
            <a:ext cx="2084630" cy="22063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33"/>
  </sheetPr>
  <dimension ref="A4:N193"/>
  <sheetViews>
    <sheetView tabSelected="1" view="pageBreakPreview" zoomScale="55" zoomScaleSheetLayoutView="55" zoomScalePageLayoutView="0" workbookViewId="0" topLeftCell="A1">
      <selection activeCell="L11" sqref="L11"/>
    </sheetView>
  </sheetViews>
  <sheetFormatPr defaultColWidth="11.421875" defaultRowHeight="15"/>
  <cols>
    <col min="1" max="1" width="57.28125" style="1" customWidth="1"/>
    <col min="2" max="2" width="25.8515625" style="2" customWidth="1"/>
    <col min="3" max="14" width="23.7109375" style="3" customWidth="1"/>
    <col min="15" max="16384" width="11.421875" style="4" customWidth="1"/>
  </cols>
  <sheetData>
    <row r="1" ht="70.5" customHeight="1"/>
    <row r="2" ht="70.5" customHeight="1"/>
    <row r="3" ht="93" customHeight="1"/>
    <row r="4" spans="1:14" ht="12.75" hidden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57.75" customHeight="1">
      <c r="A5" s="67" t="s">
        <v>182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9" customFormat="1" ht="39" customHeigh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8" t="s">
        <v>6</v>
      </c>
      <c r="H6" s="8" t="s">
        <v>7</v>
      </c>
      <c r="I6" s="7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</row>
    <row r="7" spans="1:14" s="9" customFormat="1" ht="27.75" customHeight="1">
      <c r="A7" s="10" t="s">
        <v>14</v>
      </c>
      <c r="B7" s="11">
        <f aca="true" t="shared" si="0" ref="B7:N7">B8+B26+B103+B109+B132+B134+B142+B174</f>
        <v>57182209034</v>
      </c>
      <c r="C7" s="11">
        <f t="shared" si="0"/>
        <v>6543605812</v>
      </c>
      <c r="D7" s="11">
        <f t="shared" si="0"/>
        <v>5228069419</v>
      </c>
      <c r="E7" s="11">
        <f t="shared" si="0"/>
        <v>4473289376</v>
      </c>
      <c r="F7" s="11">
        <f t="shared" si="0"/>
        <v>4216470474</v>
      </c>
      <c r="G7" s="11">
        <f t="shared" si="0"/>
        <v>5737191871</v>
      </c>
      <c r="H7" s="11">
        <f t="shared" si="0"/>
        <v>4856700314</v>
      </c>
      <c r="I7" s="11">
        <f t="shared" si="0"/>
        <v>6075350902</v>
      </c>
      <c r="J7" s="11">
        <f t="shared" si="0"/>
        <v>3775825431</v>
      </c>
      <c r="K7" s="11">
        <f t="shared" si="0"/>
        <v>5673910746</v>
      </c>
      <c r="L7" s="11">
        <f t="shared" si="0"/>
        <v>3693904145</v>
      </c>
      <c r="M7" s="11">
        <f t="shared" si="0"/>
        <v>3018706426</v>
      </c>
      <c r="N7" s="11">
        <f t="shared" si="0"/>
        <v>3796227129</v>
      </c>
    </row>
    <row r="8" spans="1:14" s="9" customFormat="1" ht="30" customHeight="1">
      <c r="A8" s="12" t="s">
        <v>15</v>
      </c>
      <c r="B8" s="13">
        <f>B9+B14+B16+B19+B21+B23</f>
        <v>879001445</v>
      </c>
      <c r="C8" s="13">
        <f aca="true" t="shared" si="1" ref="C8:N8">C9+C14+C16+C19+C21+C23</f>
        <v>140680021</v>
      </c>
      <c r="D8" s="13">
        <f t="shared" si="1"/>
        <v>42987794</v>
      </c>
      <c r="E8" s="13">
        <f t="shared" si="1"/>
        <v>138175737</v>
      </c>
      <c r="F8" s="13">
        <f t="shared" si="1"/>
        <v>34327723</v>
      </c>
      <c r="G8" s="13">
        <f t="shared" si="1"/>
        <v>112171093</v>
      </c>
      <c r="H8" s="13">
        <f t="shared" si="1"/>
        <v>24673285</v>
      </c>
      <c r="I8" s="13">
        <f t="shared" si="1"/>
        <v>109244935</v>
      </c>
      <c r="J8" s="13">
        <f t="shared" si="1"/>
        <v>26262258</v>
      </c>
      <c r="K8" s="13">
        <f t="shared" si="1"/>
        <v>104891433</v>
      </c>
      <c r="L8" s="13">
        <f t="shared" si="1"/>
        <v>20655742</v>
      </c>
      <c r="M8" s="13">
        <f t="shared" si="1"/>
        <v>99404331</v>
      </c>
      <c r="N8" s="13">
        <f t="shared" si="1"/>
        <v>25527093</v>
      </c>
    </row>
    <row r="9" spans="1:14" ht="30" customHeight="1">
      <c r="A9" s="14" t="s">
        <v>16</v>
      </c>
      <c r="B9" s="15">
        <f>SUM(B10:B13)</f>
        <v>32743385</v>
      </c>
      <c r="C9" s="15">
        <f aca="true" t="shared" si="2" ref="C9:N9">SUM(C10:C13)</f>
        <v>4954954</v>
      </c>
      <c r="D9" s="15">
        <f t="shared" si="2"/>
        <v>803364</v>
      </c>
      <c r="E9" s="15">
        <f t="shared" si="2"/>
        <v>4109344</v>
      </c>
      <c r="F9" s="15">
        <f t="shared" si="2"/>
        <v>1191640</v>
      </c>
      <c r="G9" s="15">
        <f t="shared" si="2"/>
        <v>4442568</v>
      </c>
      <c r="H9" s="15">
        <f t="shared" si="2"/>
        <v>1042797</v>
      </c>
      <c r="I9" s="15">
        <f t="shared" si="2"/>
        <v>4540478</v>
      </c>
      <c r="J9" s="15">
        <f t="shared" si="2"/>
        <v>751803</v>
      </c>
      <c r="K9" s="15">
        <f t="shared" si="2"/>
        <v>4518239</v>
      </c>
      <c r="L9" s="15">
        <f t="shared" si="2"/>
        <v>847211</v>
      </c>
      <c r="M9" s="15">
        <f t="shared" si="2"/>
        <v>4655503</v>
      </c>
      <c r="N9" s="15">
        <f t="shared" si="2"/>
        <v>885484</v>
      </c>
    </row>
    <row r="10" spans="1:14" ht="30" customHeight="1">
      <c r="A10" s="16" t="s">
        <v>17</v>
      </c>
      <c r="B10" s="17">
        <f>SUM(C10:N10)</f>
        <v>3632189</v>
      </c>
      <c r="C10" s="18">
        <v>415726</v>
      </c>
      <c r="D10" s="18">
        <v>258105</v>
      </c>
      <c r="E10" s="18">
        <v>155768</v>
      </c>
      <c r="F10" s="18">
        <v>615261</v>
      </c>
      <c r="G10" s="18">
        <v>347625</v>
      </c>
      <c r="H10" s="18">
        <v>415932</v>
      </c>
      <c r="I10" s="18">
        <v>206778</v>
      </c>
      <c r="J10" s="18">
        <v>220398</v>
      </c>
      <c r="K10" s="18">
        <v>321042</v>
      </c>
      <c r="L10" s="18">
        <v>291835</v>
      </c>
      <c r="M10" s="18">
        <v>269287</v>
      </c>
      <c r="N10" s="18">
        <v>114432</v>
      </c>
    </row>
    <row r="11" spans="1:14" ht="30" customHeight="1">
      <c r="A11" s="16" t="s">
        <v>18</v>
      </c>
      <c r="B11" s="17">
        <f>SUM(C11:N11)</f>
        <v>1469023</v>
      </c>
      <c r="C11" s="18">
        <v>139882</v>
      </c>
      <c r="D11" s="18">
        <v>107441</v>
      </c>
      <c r="E11" s="18">
        <v>121096</v>
      </c>
      <c r="F11" s="18">
        <v>159701</v>
      </c>
      <c r="G11" s="18">
        <v>152385</v>
      </c>
      <c r="H11" s="18">
        <v>171961</v>
      </c>
      <c r="I11" s="18">
        <v>121933</v>
      </c>
      <c r="J11" s="18">
        <v>104065</v>
      </c>
      <c r="K11" s="18">
        <v>28944</v>
      </c>
      <c r="L11" s="18">
        <v>109661</v>
      </c>
      <c r="M11" s="18">
        <v>141688</v>
      </c>
      <c r="N11" s="18">
        <v>110266</v>
      </c>
    </row>
    <row r="12" spans="1:14" ht="30" customHeight="1">
      <c r="A12" s="19" t="s">
        <v>19</v>
      </c>
      <c r="B12" s="17">
        <f>SUM(C12:N12)</f>
        <v>27047595</v>
      </c>
      <c r="C12" s="18">
        <v>4270953</v>
      </c>
      <c r="D12" s="18">
        <v>437818</v>
      </c>
      <c r="E12" s="18">
        <v>3709246</v>
      </c>
      <c r="F12" s="18">
        <v>416678</v>
      </c>
      <c r="G12" s="18">
        <v>3858516</v>
      </c>
      <c r="H12" s="18">
        <v>454904</v>
      </c>
      <c r="I12" s="18">
        <v>4139046</v>
      </c>
      <c r="J12" s="18">
        <v>427340</v>
      </c>
      <c r="K12" s="18">
        <v>4085245</v>
      </c>
      <c r="L12" s="18">
        <v>445715</v>
      </c>
      <c r="M12" s="18">
        <v>4141348</v>
      </c>
      <c r="N12" s="18">
        <v>660786</v>
      </c>
    </row>
    <row r="13" spans="1:14" ht="30" customHeight="1">
      <c r="A13" s="16" t="s">
        <v>20</v>
      </c>
      <c r="B13" s="17">
        <f>SUM(C13:N13)</f>
        <v>594578</v>
      </c>
      <c r="C13" s="18">
        <v>128393</v>
      </c>
      <c r="D13" s="18">
        <v>0</v>
      </c>
      <c r="E13" s="18">
        <v>123234</v>
      </c>
      <c r="F13" s="18">
        <v>0</v>
      </c>
      <c r="G13" s="18">
        <v>84042</v>
      </c>
      <c r="H13" s="18">
        <v>0</v>
      </c>
      <c r="I13" s="18">
        <v>72721</v>
      </c>
      <c r="J13" s="18">
        <v>0</v>
      </c>
      <c r="K13" s="18">
        <v>83008</v>
      </c>
      <c r="L13" s="18">
        <v>0</v>
      </c>
      <c r="M13" s="18">
        <v>103180</v>
      </c>
      <c r="N13" s="18">
        <v>0</v>
      </c>
    </row>
    <row r="14" spans="1:14" ht="30" customHeight="1">
      <c r="A14" s="14" t="s">
        <v>21</v>
      </c>
      <c r="B14" s="15">
        <f>B15</f>
        <v>160064113</v>
      </c>
      <c r="C14" s="15">
        <f aca="true" t="shared" si="3" ref="C14:N14">C15</f>
        <v>24770262</v>
      </c>
      <c r="D14" s="15">
        <f t="shared" si="3"/>
        <v>23533691</v>
      </c>
      <c r="E14" s="15">
        <f t="shared" si="3"/>
        <v>50966370</v>
      </c>
      <c r="F14" s="15">
        <f t="shared" si="3"/>
        <v>14516270</v>
      </c>
      <c r="G14" s="15">
        <f t="shared" si="3"/>
        <v>11167865</v>
      </c>
      <c r="H14" s="15">
        <f t="shared" si="3"/>
        <v>6374317</v>
      </c>
      <c r="I14" s="15">
        <f t="shared" si="3"/>
        <v>5939226</v>
      </c>
      <c r="J14" s="15">
        <f t="shared" si="3"/>
        <v>5285950</v>
      </c>
      <c r="K14" s="15">
        <f t="shared" si="3"/>
        <v>4165414</v>
      </c>
      <c r="L14" s="15">
        <f t="shared" si="3"/>
        <v>3613722</v>
      </c>
      <c r="M14" s="15">
        <f t="shared" si="3"/>
        <v>3561578</v>
      </c>
      <c r="N14" s="15">
        <f t="shared" si="3"/>
        <v>6169448</v>
      </c>
    </row>
    <row r="15" spans="1:14" ht="30" customHeight="1">
      <c r="A15" s="16" t="s">
        <v>22</v>
      </c>
      <c r="B15" s="17">
        <f>SUM(C15:N15)</f>
        <v>160064113</v>
      </c>
      <c r="C15" s="18">
        <v>24770262</v>
      </c>
      <c r="D15" s="18">
        <v>23533691</v>
      </c>
      <c r="E15" s="18">
        <v>50966370</v>
      </c>
      <c r="F15" s="18">
        <v>14516270</v>
      </c>
      <c r="G15" s="18">
        <v>11167865</v>
      </c>
      <c r="H15" s="18">
        <v>6374317</v>
      </c>
      <c r="I15" s="18">
        <v>5939226</v>
      </c>
      <c r="J15" s="18">
        <v>5285950</v>
      </c>
      <c r="K15" s="18">
        <v>4165414</v>
      </c>
      <c r="L15" s="18">
        <v>3613722</v>
      </c>
      <c r="M15" s="18">
        <v>3561578</v>
      </c>
      <c r="N15" s="18">
        <v>6169448</v>
      </c>
    </row>
    <row r="16" spans="1:14" ht="45" customHeight="1">
      <c r="A16" s="20" t="s">
        <v>23</v>
      </c>
      <c r="B16" s="15">
        <f>SUM(B17:B18)</f>
        <v>39083453</v>
      </c>
      <c r="C16" s="15">
        <f aca="true" t="shared" si="4" ref="C16:N16">SUM(C17:C18)</f>
        <v>6140718</v>
      </c>
      <c r="D16" s="15">
        <f t="shared" si="4"/>
        <v>1079864</v>
      </c>
      <c r="E16" s="15">
        <f t="shared" si="4"/>
        <v>5738972</v>
      </c>
      <c r="F16" s="15">
        <f t="shared" si="4"/>
        <v>926239</v>
      </c>
      <c r="G16" s="15">
        <f t="shared" si="4"/>
        <v>6155255</v>
      </c>
      <c r="H16" s="15">
        <f t="shared" si="4"/>
        <v>538929</v>
      </c>
      <c r="I16" s="15">
        <f t="shared" si="4"/>
        <v>4560028</v>
      </c>
      <c r="J16" s="15">
        <f t="shared" si="4"/>
        <v>689429</v>
      </c>
      <c r="K16" s="15">
        <f t="shared" si="4"/>
        <v>5670589</v>
      </c>
      <c r="L16" s="15">
        <f t="shared" si="4"/>
        <v>1272932</v>
      </c>
      <c r="M16" s="15">
        <f t="shared" si="4"/>
        <v>4980174</v>
      </c>
      <c r="N16" s="15">
        <f t="shared" si="4"/>
        <v>1330324</v>
      </c>
    </row>
    <row r="17" spans="1:14" ht="30" customHeight="1">
      <c r="A17" s="19" t="s">
        <v>24</v>
      </c>
      <c r="B17" s="17">
        <f>SUM(C17:N17)</f>
        <v>5481778</v>
      </c>
      <c r="C17" s="18">
        <v>574987</v>
      </c>
      <c r="D17" s="18">
        <v>470763</v>
      </c>
      <c r="E17" s="18">
        <v>680614</v>
      </c>
      <c r="F17" s="18">
        <v>412033</v>
      </c>
      <c r="G17" s="18">
        <v>440538</v>
      </c>
      <c r="H17" s="18">
        <v>242242</v>
      </c>
      <c r="I17" s="18">
        <v>296657</v>
      </c>
      <c r="J17" s="18">
        <v>290366</v>
      </c>
      <c r="K17" s="18">
        <v>329557</v>
      </c>
      <c r="L17" s="18">
        <v>630394</v>
      </c>
      <c r="M17" s="18">
        <v>527060</v>
      </c>
      <c r="N17" s="18">
        <v>586567</v>
      </c>
    </row>
    <row r="18" spans="1:14" ht="30" customHeight="1">
      <c r="A18" s="19" t="s">
        <v>25</v>
      </c>
      <c r="B18" s="17">
        <f>SUM(C18:N18)</f>
        <v>33601675</v>
      </c>
      <c r="C18" s="18">
        <v>5565731</v>
      </c>
      <c r="D18" s="18">
        <v>609101</v>
      </c>
      <c r="E18" s="18">
        <v>5058358</v>
      </c>
      <c r="F18" s="18">
        <v>514206</v>
      </c>
      <c r="G18" s="18">
        <v>5714717</v>
      </c>
      <c r="H18" s="18">
        <v>296687</v>
      </c>
      <c r="I18" s="18">
        <v>4263371</v>
      </c>
      <c r="J18" s="18">
        <v>399063</v>
      </c>
      <c r="K18" s="18">
        <v>5341032</v>
      </c>
      <c r="L18" s="18">
        <v>642538</v>
      </c>
      <c r="M18" s="18">
        <v>4453114</v>
      </c>
      <c r="N18" s="18">
        <v>743757</v>
      </c>
    </row>
    <row r="19" spans="1:14" ht="30" customHeight="1">
      <c r="A19" s="14" t="s">
        <v>26</v>
      </c>
      <c r="B19" s="15">
        <f>B20</f>
        <v>489967636</v>
      </c>
      <c r="C19" s="15">
        <f aca="true" t="shared" si="5" ref="C19:N19">C20</f>
        <v>90181303</v>
      </c>
      <c r="D19" s="15">
        <f t="shared" si="5"/>
        <v>4898344</v>
      </c>
      <c r="E19" s="15">
        <f t="shared" si="5"/>
        <v>63983001</v>
      </c>
      <c r="F19" s="15">
        <f t="shared" si="5"/>
        <v>5459446</v>
      </c>
      <c r="G19" s="15">
        <f t="shared" si="5"/>
        <v>78966670</v>
      </c>
      <c r="H19" s="15">
        <f t="shared" si="5"/>
        <v>3800658</v>
      </c>
      <c r="I19" s="15">
        <f t="shared" si="5"/>
        <v>80773779</v>
      </c>
      <c r="J19" s="15">
        <f t="shared" si="5"/>
        <v>2676658</v>
      </c>
      <c r="K19" s="15">
        <f t="shared" si="5"/>
        <v>78798043</v>
      </c>
      <c r="L19" s="15">
        <f t="shared" si="5"/>
        <v>2236403</v>
      </c>
      <c r="M19" s="15">
        <f t="shared" si="5"/>
        <v>74880373</v>
      </c>
      <c r="N19" s="15">
        <f t="shared" si="5"/>
        <v>3312958</v>
      </c>
    </row>
    <row r="20" spans="1:14" ht="30" customHeight="1">
      <c r="A20" s="19" t="s">
        <v>27</v>
      </c>
      <c r="B20" s="17">
        <f>SUM(C20:N20)</f>
        <v>489967636</v>
      </c>
      <c r="C20" s="18">
        <v>90181303</v>
      </c>
      <c r="D20" s="18">
        <v>4898344</v>
      </c>
      <c r="E20" s="18">
        <v>63983001</v>
      </c>
      <c r="F20" s="18">
        <v>5459446</v>
      </c>
      <c r="G20" s="18">
        <v>78966670</v>
      </c>
      <c r="H20" s="18">
        <v>3800658</v>
      </c>
      <c r="I20" s="18">
        <v>80773779</v>
      </c>
      <c r="J20" s="18">
        <v>2676658</v>
      </c>
      <c r="K20" s="18">
        <v>78798043</v>
      </c>
      <c r="L20" s="18">
        <v>2236403</v>
      </c>
      <c r="M20" s="18">
        <v>74880373</v>
      </c>
      <c r="N20" s="18">
        <v>3312958</v>
      </c>
    </row>
    <row r="21" spans="1:14" ht="30" customHeight="1">
      <c r="A21" s="14" t="s">
        <v>28</v>
      </c>
      <c r="B21" s="15">
        <f>B22</f>
        <v>141824807</v>
      </c>
      <c r="C21" s="15">
        <f aca="true" t="shared" si="6" ref="C21:N21">C22</f>
        <v>13586782</v>
      </c>
      <c r="D21" s="15">
        <f t="shared" si="6"/>
        <v>11840566</v>
      </c>
      <c r="E21" s="15">
        <f t="shared" si="6"/>
        <v>12434833</v>
      </c>
      <c r="F21" s="15">
        <f t="shared" si="6"/>
        <v>11162164</v>
      </c>
      <c r="G21" s="15">
        <f t="shared" si="6"/>
        <v>10840445</v>
      </c>
      <c r="H21" s="15">
        <f t="shared" si="6"/>
        <v>11270489</v>
      </c>
      <c r="I21" s="15">
        <f t="shared" si="6"/>
        <v>11961796</v>
      </c>
      <c r="J21" s="15">
        <f t="shared" si="6"/>
        <v>14977876</v>
      </c>
      <c r="K21" s="15">
        <f t="shared" si="6"/>
        <v>10712307</v>
      </c>
      <c r="L21" s="15">
        <f t="shared" si="6"/>
        <v>10658805</v>
      </c>
      <c r="M21" s="15">
        <f t="shared" si="6"/>
        <v>10361448</v>
      </c>
      <c r="N21" s="15">
        <f t="shared" si="6"/>
        <v>12017296</v>
      </c>
    </row>
    <row r="22" spans="1:14" ht="30" customHeight="1">
      <c r="A22" s="16" t="s">
        <v>29</v>
      </c>
      <c r="B22" s="17">
        <f>SUM(C22:N22)</f>
        <v>141824807</v>
      </c>
      <c r="C22" s="17">
        <v>13586782</v>
      </c>
      <c r="D22" s="17">
        <v>11840566</v>
      </c>
      <c r="E22" s="17">
        <v>12434833</v>
      </c>
      <c r="F22" s="17">
        <v>11162164</v>
      </c>
      <c r="G22" s="17">
        <v>10840445</v>
      </c>
      <c r="H22" s="17">
        <v>11270489</v>
      </c>
      <c r="I22" s="17">
        <v>11961796</v>
      </c>
      <c r="J22" s="17">
        <v>14977876</v>
      </c>
      <c r="K22" s="17">
        <v>10712307</v>
      </c>
      <c r="L22" s="17">
        <v>10658805</v>
      </c>
      <c r="M22" s="17">
        <v>10361448</v>
      </c>
      <c r="N22" s="17">
        <v>12017296</v>
      </c>
    </row>
    <row r="23" spans="1:14" ht="30" customHeight="1">
      <c r="A23" s="14" t="s">
        <v>30</v>
      </c>
      <c r="B23" s="15">
        <f>SUM(C23:N23)</f>
        <v>15318051</v>
      </c>
      <c r="C23" s="21">
        <v>1046002</v>
      </c>
      <c r="D23" s="21">
        <v>831965</v>
      </c>
      <c r="E23" s="21">
        <v>943217</v>
      </c>
      <c r="F23" s="21">
        <v>1071964</v>
      </c>
      <c r="G23" s="21">
        <v>598290</v>
      </c>
      <c r="H23" s="21">
        <v>1646095</v>
      </c>
      <c r="I23" s="21">
        <v>1469628</v>
      </c>
      <c r="J23" s="21">
        <v>1880542</v>
      </c>
      <c r="K23" s="21">
        <v>1026841</v>
      </c>
      <c r="L23" s="21">
        <v>2026669</v>
      </c>
      <c r="M23" s="21">
        <v>965255</v>
      </c>
      <c r="N23" s="21">
        <v>1811583</v>
      </c>
    </row>
    <row r="24" spans="1:14" s="9" customFormat="1" ht="30" customHeight="1">
      <c r="A24" s="12" t="s">
        <v>31</v>
      </c>
      <c r="B24" s="13">
        <f>SUM(C24:N24)</f>
        <v>0</v>
      </c>
      <c r="C24" s="13">
        <f>SUM(C25)</f>
        <v>0</v>
      </c>
      <c r="D24" s="13">
        <f aca="true" t="shared" si="7" ref="D24:N24">SUM(D25)</f>
        <v>0</v>
      </c>
      <c r="E24" s="13">
        <f t="shared" si="7"/>
        <v>0</v>
      </c>
      <c r="F24" s="13">
        <f t="shared" si="7"/>
        <v>0</v>
      </c>
      <c r="G24" s="13">
        <f t="shared" si="7"/>
        <v>0</v>
      </c>
      <c r="H24" s="13">
        <f t="shared" si="7"/>
        <v>0</v>
      </c>
      <c r="I24" s="13">
        <f t="shared" si="7"/>
        <v>0</v>
      </c>
      <c r="J24" s="13">
        <f t="shared" si="7"/>
        <v>0</v>
      </c>
      <c r="K24" s="13">
        <f t="shared" si="7"/>
        <v>0</v>
      </c>
      <c r="L24" s="13">
        <f t="shared" si="7"/>
        <v>0</v>
      </c>
      <c r="M24" s="13">
        <f t="shared" si="7"/>
        <v>0</v>
      </c>
      <c r="N24" s="13">
        <f t="shared" si="7"/>
        <v>0</v>
      </c>
    </row>
    <row r="25" spans="1:14" ht="30" customHeight="1">
      <c r="A25" s="16" t="s">
        <v>32</v>
      </c>
      <c r="B25" s="17">
        <f>SUM(C25:N25)</f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9" customFormat="1" ht="30" customHeight="1">
      <c r="A26" s="12" t="s">
        <v>33</v>
      </c>
      <c r="B26" s="13">
        <f>B27+B33+B101+B102</f>
        <v>1290479296</v>
      </c>
      <c r="C26" s="13">
        <f aca="true" t="shared" si="8" ref="C26:N26">C27+C33+C101+C102</f>
        <v>120951111</v>
      </c>
      <c r="D26" s="13">
        <f t="shared" si="8"/>
        <v>106621948</v>
      </c>
      <c r="E26" s="13">
        <f t="shared" si="8"/>
        <v>111079723</v>
      </c>
      <c r="F26" s="13">
        <f t="shared" si="8"/>
        <v>100933270</v>
      </c>
      <c r="G26" s="13">
        <f t="shared" si="8"/>
        <v>97788576</v>
      </c>
      <c r="H26" s="13">
        <f t="shared" si="8"/>
        <v>106673171</v>
      </c>
      <c r="I26" s="13">
        <f t="shared" si="8"/>
        <v>117053199</v>
      </c>
      <c r="J26" s="13">
        <f t="shared" si="8"/>
        <v>133619698</v>
      </c>
      <c r="K26" s="13">
        <f t="shared" si="8"/>
        <v>96727838</v>
      </c>
      <c r="L26" s="13">
        <f t="shared" si="8"/>
        <v>96660040</v>
      </c>
      <c r="M26" s="13">
        <f t="shared" si="8"/>
        <v>93716843</v>
      </c>
      <c r="N26" s="13">
        <f t="shared" si="8"/>
        <v>108653879</v>
      </c>
    </row>
    <row r="27" spans="1:14" ht="30" customHeight="1">
      <c r="A27" s="20" t="s">
        <v>34</v>
      </c>
      <c r="B27" s="15">
        <f>SUM(B28:B32)</f>
        <v>5528230</v>
      </c>
      <c r="C27" s="15">
        <f>SUM(C28:C32)</f>
        <v>204637</v>
      </c>
      <c r="D27" s="15">
        <f aca="true" t="shared" si="9" ref="D27:N27">SUM(D28:D32)</f>
        <v>592940</v>
      </c>
      <c r="E27" s="15">
        <f t="shared" si="9"/>
        <v>550358</v>
      </c>
      <c r="F27" s="15">
        <f t="shared" si="9"/>
        <v>589306</v>
      </c>
      <c r="G27" s="15">
        <f t="shared" si="9"/>
        <v>453936</v>
      </c>
      <c r="H27" s="15">
        <f t="shared" si="9"/>
        <v>307672</v>
      </c>
      <c r="I27" s="15">
        <f t="shared" si="9"/>
        <v>529427</v>
      </c>
      <c r="J27" s="15">
        <f t="shared" si="9"/>
        <v>247499</v>
      </c>
      <c r="K27" s="15">
        <f t="shared" si="9"/>
        <v>398088</v>
      </c>
      <c r="L27" s="15">
        <f t="shared" si="9"/>
        <v>624219</v>
      </c>
      <c r="M27" s="15">
        <f t="shared" si="9"/>
        <v>579919</v>
      </c>
      <c r="N27" s="15">
        <f t="shared" si="9"/>
        <v>450229</v>
      </c>
    </row>
    <row r="28" spans="1:14" ht="30" customHeight="1">
      <c r="A28" s="16" t="s">
        <v>35</v>
      </c>
      <c r="B28" s="17">
        <f>SUM(C28:N28)</f>
        <v>2749810</v>
      </c>
      <c r="C28" s="18">
        <v>102487</v>
      </c>
      <c r="D28" s="18">
        <v>201649</v>
      </c>
      <c r="E28" s="18">
        <v>122369</v>
      </c>
      <c r="F28" s="18">
        <v>231924</v>
      </c>
      <c r="G28" s="18">
        <v>238067</v>
      </c>
      <c r="H28" s="18">
        <v>243820</v>
      </c>
      <c r="I28" s="18">
        <v>486237</v>
      </c>
      <c r="J28" s="18">
        <v>231231</v>
      </c>
      <c r="K28" s="18">
        <v>221703</v>
      </c>
      <c r="L28" s="18">
        <v>200488</v>
      </c>
      <c r="M28" s="18">
        <v>299079</v>
      </c>
      <c r="N28" s="18">
        <v>170756</v>
      </c>
    </row>
    <row r="29" spans="1:14" ht="30" customHeight="1">
      <c r="A29" s="16" t="s">
        <v>36</v>
      </c>
      <c r="B29" s="17">
        <f>SUM(C29:N29)</f>
        <v>144040</v>
      </c>
      <c r="C29" s="18">
        <v>7600</v>
      </c>
      <c r="D29" s="18">
        <v>12620</v>
      </c>
      <c r="E29" s="18">
        <v>11320</v>
      </c>
      <c r="F29" s="18">
        <v>21420</v>
      </c>
      <c r="G29" s="18">
        <v>16480</v>
      </c>
      <c r="H29" s="18">
        <v>26580</v>
      </c>
      <c r="I29" s="18">
        <v>28580</v>
      </c>
      <c r="J29" s="18">
        <v>2420</v>
      </c>
      <c r="K29" s="18">
        <v>1480</v>
      </c>
      <c r="L29" s="18">
        <v>6300</v>
      </c>
      <c r="M29" s="18">
        <v>7660</v>
      </c>
      <c r="N29" s="18">
        <v>1580</v>
      </c>
    </row>
    <row r="30" spans="1:14" ht="30" customHeight="1">
      <c r="A30" s="16" t="s">
        <v>37</v>
      </c>
      <c r="B30" s="17">
        <f>SUM(C30:N30)</f>
        <v>2584</v>
      </c>
      <c r="C30" s="18">
        <v>0</v>
      </c>
      <c r="D30" s="18">
        <v>0</v>
      </c>
      <c r="E30" s="18">
        <v>0</v>
      </c>
      <c r="F30" s="18">
        <v>0</v>
      </c>
      <c r="G30" s="18">
        <v>1060</v>
      </c>
      <c r="H30" s="18">
        <v>0</v>
      </c>
      <c r="I30" s="18">
        <v>762</v>
      </c>
      <c r="J30" s="18">
        <v>0</v>
      </c>
      <c r="K30" s="18">
        <v>0</v>
      </c>
      <c r="L30" s="18">
        <v>762</v>
      </c>
      <c r="M30" s="18">
        <v>0</v>
      </c>
      <c r="N30" s="18">
        <v>0</v>
      </c>
    </row>
    <row r="31" spans="1:14" ht="30" customHeight="1">
      <c r="A31" s="16" t="s">
        <v>38</v>
      </c>
      <c r="B31" s="17">
        <f>SUM(C31:N31)</f>
        <v>2406573</v>
      </c>
      <c r="C31" s="18">
        <v>83207</v>
      </c>
      <c r="D31" s="18">
        <v>364967</v>
      </c>
      <c r="E31" s="18">
        <v>405321</v>
      </c>
      <c r="F31" s="18">
        <v>324614</v>
      </c>
      <c r="G31" s="18">
        <v>163557</v>
      </c>
      <c r="H31" s="18">
        <v>2500</v>
      </c>
      <c r="I31" s="18">
        <v>2500</v>
      </c>
      <c r="J31" s="18">
        <v>2500</v>
      </c>
      <c r="K31" s="18">
        <v>163557</v>
      </c>
      <c r="L31" s="18">
        <v>405321</v>
      </c>
      <c r="M31" s="18">
        <v>244264</v>
      </c>
      <c r="N31" s="18">
        <v>244265</v>
      </c>
    </row>
    <row r="32" spans="1:14" ht="30" customHeight="1">
      <c r="A32" s="16" t="s">
        <v>39</v>
      </c>
      <c r="B32" s="17">
        <f>SUM(C32:N32)</f>
        <v>225223</v>
      </c>
      <c r="C32" s="18">
        <v>11343</v>
      </c>
      <c r="D32" s="18">
        <v>13704</v>
      </c>
      <c r="E32" s="18">
        <v>11348</v>
      </c>
      <c r="F32" s="18">
        <v>11348</v>
      </c>
      <c r="G32" s="18">
        <v>34772</v>
      </c>
      <c r="H32" s="18">
        <v>34772</v>
      </c>
      <c r="I32" s="18">
        <v>11348</v>
      </c>
      <c r="J32" s="18">
        <v>11348</v>
      </c>
      <c r="K32" s="18">
        <v>11348</v>
      </c>
      <c r="L32" s="18">
        <v>11348</v>
      </c>
      <c r="M32" s="18">
        <v>28916</v>
      </c>
      <c r="N32" s="18">
        <v>33628</v>
      </c>
    </row>
    <row r="33" spans="1:14" ht="30" customHeight="1">
      <c r="A33" s="20" t="s">
        <v>40</v>
      </c>
      <c r="B33" s="15">
        <f>B34+B37+B44+B47+B51+B53+B56+B60+B62+B66+B68+B71+B74+B77+B96+B99</f>
        <v>1258459223</v>
      </c>
      <c r="C33" s="15">
        <f aca="true" t="shared" si="10" ref="C33:N33">C34+C37+C44+C47+C51+C53+C56+C60+C62+C66+C68+C71+C74+C77+C96+C99</f>
        <v>119256691</v>
      </c>
      <c r="D33" s="15">
        <f t="shared" si="10"/>
        <v>104243610</v>
      </c>
      <c r="E33" s="15">
        <f t="shared" si="10"/>
        <v>108075247</v>
      </c>
      <c r="F33" s="15">
        <f t="shared" si="10"/>
        <v>97715824</v>
      </c>
      <c r="G33" s="15">
        <f t="shared" si="10"/>
        <v>93237147</v>
      </c>
      <c r="H33" s="15">
        <f t="shared" si="10"/>
        <v>105056631</v>
      </c>
      <c r="I33" s="15">
        <f t="shared" si="10"/>
        <v>115000290</v>
      </c>
      <c r="J33" s="15">
        <f t="shared" si="10"/>
        <v>130403905</v>
      </c>
      <c r="K33" s="15">
        <f t="shared" si="10"/>
        <v>95005607</v>
      </c>
      <c r="L33" s="15">
        <f t="shared" si="10"/>
        <v>94579583</v>
      </c>
      <c r="M33" s="15">
        <f t="shared" si="10"/>
        <v>91873313</v>
      </c>
      <c r="N33" s="15">
        <f t="shared" si="10"/>
        <v>104011375</v>
      </c>
    </row>
    <row r="34" spans="1:14" ht="30" customHeight="1">
      <c r="A34" s="14" t="s">
        <v>41</v>
      </c>
      <c r="B34" s="15">
        <f>SUM(B35:B36)</f>
        <v>413097</v>
      </c>
      <c r="C34" s="15">
        <f aca="true" t="shared" si="11" ref="C34:N34">SUM(C35:C36)</f>
        <v>6046</v>
      </c>
      <c r="D34" s="15">
        <f t="shared" si="11"/>
        <v>1982</v>
      </c>
      <c r="E34" s="15">
        <f t="shared" si="11"/>
        <v>773</v>
      </c>
      <c r="F34" s="15">
        <f t="shared" si="11"/>
        <v>3396</v>
      </c>
      <c r="G34" s="15">
        <f t="shared" si="11"/>
        <v>1803</v>
      </c>
      <c r="H34" s="15">
        <f t="shared" si="11"/>
        <v>4155</v>
      </c>
      <c r="I34" s="15">
        <f t="shared" si="11"/>
        <v>4613</v>
      </c>
      <c r="J34" s="15">
        <f t="shared" si="11"/>
        <v>4865</v>
      </c>
      <c r="K34" s="15">
        <f t="shared" si="11"/>
        <v>14096</v>
      </c>
      <c r="L34" s="15">
        <f t="shared" si="11"/>
        <v>140340</v>
      </c>
      <c r="M34" s="15">
        <f t="shared" si="11"/>
        <v>106245</v>
      </c>
      <c r="N34" s="15">
        <f t="shared" si="11"/>
        <v>124783</v>
      </c>
    </row>
    <row r="35" spans="1:14" ht="30" customHeight="1">
      <c r="A35" s="22" t="s">
        <v>42</v>
      </c>
      <c r="B35" s="17">
        <f>SUM(C35:N35)</f>
        <v>409234</v>
      </c>
      <c r="C35" s="18">
        <v>5725</v>
      </c>
      <c r="D35" s="18">
        <v>1660</v>
      </c>
      <c r="E35" s="18">
        <v>451</v>
      </c>
      <c r="F35" s="18">
        <v>3074</v>
      </c>
      <c r="G35" s="18">
        <v>1481</v>
      </c>
      <c r="H35" s="18">
        <v>3833</v>
      </c>
      <c r="I35" s="18">
        <v>4291</v>
      </c>
      <c r="J35" s="18">
        <v>4543</v>
      </c>
      <c r="K35" s="18">
        <v>13774</v>
      </c>
      <c r="L35" s="18">
        <v>140018</v>
      </c>
      <c r="M35" s="18">
        <v>105923</v>
      </c>
      <c r="N35" s="18">
        <v>124461</v>
      </c>
    </row>
    <row r="36" spans="1:14" ht="30" customHeight="1">
      <c r="A36" s="22" t="s">
        <v>43</v>
      </c>
      <c r="B36" s="17">
        <f>SUM(C36:N36)</f>
        <v>3863</v>
      </c>
      <c r="C36" s="18">
        <v>321</v>
      </c>
      <c r="D36" s="18">
        <v>322</v>
      </c>
      <c r="E36" s="18">
        <v>322</v>
      </c>
      <c r="F36" s="18">
        <v>322</v>
      </c>
      <c r="G36" s="18">
        <v>322</v>
      </c>
      <c r="H36" s="18">
        <v>322</v>
      </c>
      <c r="I36" s="18">
        <v>322</v>
      </c>
      <c r="J36" s="18">
        <v>322</v>
      </c>
      <c r="K36" s="18">
        <v>322</v>
      </c>
      <c r="L36" s="18">
        <v>322</v>
      </c>
      <c r="M36" s="18">
        <v>322</v>
      </c>
      <c r="N36" s="18">
        <v>322</v>
      </c>
    </row>
    <row r="37" spans="1:14" ht="30" customHeight="1">
      <c r="A37" s="14" t="s">
        <v>44</v>
      </c>
      <c r="B37" s="15">
        <f>SUM(B38:B43)</f>
        <v>181427145</v>
      </c>
      <c r="C37" s="15">
        <f aca="true" t="shared" si="12" ref="C37:N37">SUM(C38:C43)</f>
        <v>14815866</v>
      </c>
      <c r="D37" s="15">
        <f t="shared" si="12"/>
        <v>14290319</v>
      </c>
      <c r="E37" s="15">
        <f t="shared" si="12"/>
        <v>13498057</v>
      </c>
      <c r="F37" s="15">
        <f t="shared" si="12"/>
        <v>14277124</v>
      </c>
      <c r="G37" s="15">
        <f t="shared" si="12"/>
        <v>16590186</v>
      </c>
      <c r="H37" s="15">
        <f t="shared" si="12"/>
        <v>14855190</v>
      </c>
      <c r="I37" s="15">
        <f t="shared" si="12"/>
        <v>14783907</v>
      </c>
      <c r="J37" s="15">
        <f t="shared" si="12"/>
        <v>21845135</v>
      </c>
      <c r="K37" s="15">
        <f t="shared" si="12"/>
        <v>13484367</v>
      </c>
      <c r="L37" s="15">
        <f t="shared" si="12"/>
        <v>14762502</v>
      </c>
      <c r="M37" s="15">
        <f t="shared" si="12"/>
        <v>13547176</v>
      </c>
      <c r="N37" s="15">
        <f t="shared" si="12"/>
        <v>14677316</v>
      </c>
    </row>
    <row r="38" spans="1:14" ht="30" customHeight="1">
      <c r="A38" s="22" t="s">
        <v>45</v>
      </c>
      <c r="B38" s="17">
        <f aca="true" t="shared" si="13" ref="B38:B43">SUM(C38:N38)</f>
        <v>2203154</v>
      </c>
      <c r="C38" s="18">
        <v>92766</v>
      </c>
      <c r="D38" s="18">
        <v>89294</v>
      </c>
      <c r="E38" s="18">
        <v>106782</v>
      </c>
      <c r="F38" s="18">
        <v>94318</v>
      </c>
      <c r="G38" s="18">
        <v>94898</v>
      </c>
      <c r="H38" s="18">
        <v>94386</v>
      </c>
      <c r="I38" s="18">
        <v>600242</v>
      </c>
      <c r="J38" s="18">
        <v>549722</v>
      </c>
      <c r="K38" s="18">
        <v>167462</v>
      </c>
      <c r="L38" s="18">
        <v>111332</v>
      </c>
      <c r="M38" s="18">
        <v>125548</v>
      </c>
      <c r="N38" s="18">
        <v>76404</v>
      </c>
    </row>
    <row r="39" spans="1:14" ht="30" customHeight="1">
      <c r="A39" s="22" t="s">
        <v>46</v>
      </c>
      <c r="B39" s="17">
        <f t="shared" si="13"/>
        <v>91317871</v>
      </c>
      <c r="C39" s="18">
        <v>8450887</v>
      </c>
      <c r="D39" s="18">
        <v>7510709</v>
      </c>
      <c r="E39" s="18">
        <v>7722231</v>
      </c>
      <c r="F39" s="18">
        <v>6830889</v>
      </c>
      <c r="G39" s="18">
        <v>7897990</v>
      </c>
      <c r="H39" s="18">
        <v>7122512</v>
      </c>
      <c r="I39" s="18">
        <v>8588239</v>
      </c>
      <c r="J39" s="18">
        <v>9595411</v>
      </c>
      <c r="K39" s="18">
        <v>6874141</v>
      </c>
      <c r="L39" s="18">
        <v>7344564</v>
      </c>
      <c r="M39" s="18">
        <v>6110773</v>
      </c>
      <c r="N39" s="18">
        <v>7269525</v>
      </c>
    </row>
    <row r="40" spans="1:14" ht="30" customHeight="1">
      <c r="A40" s="22" t="s">
        <v>47</v>
      </c>
      <c r="B40" s="17">
        <f t="shared" si="13"/>
        <v>81204663</v>
      </c>
      <c r="C40" s="18">
        <v>5783267</v>
      </c>
      <c r="D40" s="18">
        <v>6151052</v>
      </c>
      <c r="E40" s="18">
        <v>5144246</v>
      </c>
      <c r="F40" s="18">
        <v>6769606</v>
      </c>
      <c r="G40" s="18">
        <v>8061918</v>
      </c>
      <c r="H40" s="18">
        <v>6977457</v>
      </c>
      <c r="I40" s="18">
        <v>4989386</v>
      </c>
      <c r="J40" s="18">
        <v>11122932</v>
      </c>
      <c r="K40" s="18">
        <v>5903634</v>
      </c>
      <c r="L40" s="18">
        <v>6767055</v>
      </c>
      <c r="M40" s="18">
        <v>6767055</v>
      </c>
      <c r="N40" s="18">
        <v>6767055</v>
      </c>
    </row>
    <row r="41" spans="1:14" ht="30" customHeight="1">
      <c r="A41" s="22" t="s">
        <v>48</v>
      </c>
      <c r="B41" s="17">
        <f t="shared" si="13"/>
        <v>898971</v>
      </c>
      <c r="C41" s="18">
        <v>21526</v>
      </c>
      <c r="D41" s="18">
        <v>54838</v>
      </c>
      <c r="E41" s="18">
        <v>40372</v>
      </c>
      <c r="F41" s="18">
        <v>97885</v>
      </c>
      <c r="G41" s="18">
        <v>50954</v>
      </c>
      <c r="H41" s="18">
        <v>175133</v>
      </c>
      <c r="I41" s="18">
        <v>120338</v>
      </c>
      <c r="J41" s="18">
        <v>91368</v>
      </c>
      <c r="K41" s="18">
        <v>53428</v>
      </c>
      <c r="L41" s="18">
        <v>53849</v>
      </c>
      <c r="M41" s="18">
        <v>59374</v>
      </c>
      <c r="N41" s="18">
        <v>79906</v>
      </c>
    </row>
    <row r="42" spans="1:14" ht="30" customHeight="1">
      <c r="A42" s="22" t="s">
        <v>49</v>
      </c>
      <c r="B42" s="17">
        <f t="shared" si="13"/>
        <v>648486</v>
      </c>
      <c r="C42" s="18">
        <v>37920</v>
      </c>
      <c r="D42" s="18">
        <v>54926</v>
      </c>
      <c r="E42" s="18">
        <v>54926</v>
      </c>
      <c r="F42" s="18">
        <v>54926</v>
      </c>
      <c r="G42" s="18">
        <v>54926</v>
      </c>
      <c r="H42" s="18">
        <v>56202</v>
      </c>
      <c r="I42" s="18">
        <v>56202</v>
      </c>
      <c r="J42" s="18">
        <v>56202</v>
      </c>
      <c r="K42" s="18">
        <v>56202</v>
      </c>
      <c r="L42" s="18">
        <v>56202</v>
      </c>
      <c r="M42" s="18">
        <v>54926</v>
      </c>
      <c r="N42" s="18">
        <v>54926</v>
      </c>
    </row>
    <row r="43" spans="1:14" ht="30" customHeight="1">
      <c r="A43" s="22" t="s">
        <v>50</v>
      </c>
      <c r="B43" s="17">
        <f t="shared" si="13"/>
        <v>5154000</v>
      </c>
      <c r="C43" s="18">
        <v>429500</v>
      </c>
      <c r="D43" s="18">
        <v>429500</v>
      </c>
      <c r="E43" s="18">
        <v>429500</v>
      </c>
      <c r="F43" s="18">
        <v>429500</v>
      </c>
      <c r="G43" s="18">
        <v>429500</v>
      </c>
      <c r="H43" s="18">
        <v>429500</v>
      </c>
      <c r="I43" s="18">
        <v>429500</v>
      </c>
      <c r="J43" s="18">
        <v>429500</v>
      </c>
      <c r="K43" s="18">
        <v>429500</v>
      </c>
      <c r="L43" s="18">
        <v>429500</v>
      </c>
      <c r="M43" s="18">
        <v>429500</v>
      </c>
      <c r="N43" s="18">
        <v>429500</v>
      </c>
    </row>
    <row r="44" spans="1:14" ht="30" customHeight="1">
      <c r="A44" s="14" t="s">
        <v>51</v>
      </c>
      <c r="B44" s="15">
        <f aca="true" t="shared" si="14" ref="B44:I44">SUM(B45:B46)</f>
        <v>7304434</v>
      </c>
      <c r="C44" s="15">
        <f t="shared" si="14"/>
        <v>468949</v>
      </c>
      <c r="D44" s="15">
        <f t="shared" si="14"/>
        <v>961721</v>
      </c>
      <c r="E44" s="15">
        <f t="shared" si="14"/>
        <v>482742</v>
      </c>
      <c r="F44" s="15">
        <f t="shared" si="14"/>
        <v>545086</v>
      </c>
      <c r="G44" s="15">
        <f t="shared" si="14"/>
        <v>575965</v>
      </c>
      <c r="H44" s="15">
        <f t="shared" si="14"/>
        <v>875986</v>
      </c>
      <c r="I44" s="15">
        <f t="shared" si="14"/>
        <v>544323</v>
      </c>
      <c r="J44" s="15">
        <f>SUM(J45:J46)</f>
        <v>549424</v>
      </c>
      <c r="K44" s="15">
        <f>SUM(K45:K46)</f>
        <v>577929</v>
      </c>
      <c r="L44" s="15">
        <f>SUM(L45:L46)</f>
        <v>532015</v>
      </c>
      <c r="M44" s="15">
        <f>SUM(M45:M46)</f>
        <v>579906</v>
      </c>
      <c r="N44" s="15">
        <f>SUM(N45:N46)</f>
        <v>610388</v>
      </c>
    </row>
    <row r="45" spans="1:14" ht="30" customHeight="1">
      <c r="A45" s="22" t="s">
        <v>52</v>
      </c>
      <c r="B45" s="17">
        <f>SUM(C45:N45)</f>
        <v>2766598</v>
      </c>
      <c r="C45" s="18">
        <v>266751</v>
      </c>
      <c r="D45" s="18">
        <v>238691</v>
      </c>
      <c r="E45" s="18">
        <v>185316</v>
      </c>
      <c r="F45" s="18">
        <v>226511</v>
      </c>
      <c r="G45" s="18">
        <v>249723</v>
      </c>
      <c r="H45" s="18">
        <v>241433</v>
      </c>
      <c r="I45" s="18">
        <v>205021</v>
      </c>
      <c r="J45" s="18">
        <v>210122</v>
      </c>
      <c r="K45" s="18">
        <v>238627</v>
      </c>
      <c r="L45" s="18">
        <v>192713</v>
      </c>
      <c r="M45" s="18">
        <v>240604</v>
      </c>
      <c r="N45" s="18">
        <v>271086</v>
      </c>
    </row>
    <row r="46" spans="1:14" ht="30" customHeight="1">
      <c r="A46" s="22" t="s">
        <v>53</v>
      </c>
      <c r="B46" s="17">
        <f>SUM(C46:N46)</f>
        <v>4537836</v>
      </c>
      <c r="C46" s="18">
        <v>202198</v>
      </c>
      <c r="D46" s="18">
        <v>723030</v>
      </c>
      <c r="E46" s="18">
        <v>297426</v>
      </c>
      <c r="F46" s="18">
        <v>318575</v>
      </c>
      <c r="G46" s="18">
        <v>326242</v>
      </c>
      <c r="H46" s="18">
        <v>634553</v>
      </c>
      <c r="I46" s="18">
        <v>339302</v>
      </c>
      <c r="J46" s="18">
        <v>339302</v>
      </c>
      <c r="K46" s="18">
        <v>339302</v>
      </c>
      <c r="L46" s="18">
        <v>339302</v>
      </c>
      <c r="M46" s="18">
        <v>339302</v>
      </c>
      <c r="N46" s="18">
        <v>339302</v>
      </c>
    </row>
    <row r="47" spans="1:14" ht="30" customHeight="1">
      <c r="A47" s="14" t="s">
        <v>54</v>
      </c>
      <c r="B47" s="15">
        <f>SUM(B48:B50)</f>
        <v>282400244</v>
      </c>
      <c r="C47" s="15">
        <f aca="true" t="shared" si="15" ref="C47:N47">SUM(C48:C50)</f>
        <v>23013665</v>
      </c>
      <c r="D47" s="15">
        <f t="shared" si="15"/>
        <v>23590015</v>
      </c>
      <c r="E47" s="15">
        <f t="shared" si="15"/>
        <v>23201452</v>
      </c>
      <c r="F47" s="15">
        <f t="shared" si="15"/>
        <v>23328427</v>
      </c>
      <c r="G47" s="15">
        <f t="shared" si="15"/>
        <v>23457468</v>
      </c>
      <c r="H47" s="15">
        <f t="shared" si="15"/>
        <v>23880220</v>
      </c>
      <c r="I47" s="15">
        <f t="shared" si="15"/>
        <v>23990494</v>
      </c>
      <c r="J47" s="15">
        <f t="shared" si="15"/>
        <v>23822028</v>
      </c>
      <c r="K47" s="15">
        <f t="shared" si="15"/>
        <v>23112985</v>
      </c>
      <c r="L47" s="15">
        <f t="shared" si="15"/>
        <v>23414140</v>
      </c>
      <c r="M47" s="15">
        <f t="shared" si="15"/>
        <v>23297529</v>
      </c>
      <c r="N47" s="15">
        <f t="shared" si="15"/>
        <v>24291821</v>
      </c>
    </row>
    <row r="48" spans="1:14" ht="30" customHeight="1">
      <c r="A48" s="22" t="s">
        <v>54</v>
      </c>
      <c r="B48" s="17">
        <f>SUM(C48:N48)</f>
        <v>1640257</v>
      </c>
      <c r="C48" s="18">
        <v>90144</v>
      </c>
      <c r="D48" s="18">
        <v>66957</v>
      </c>
      <c r="E48" s="18">
        <v>63436</v>
      </c>
      <c r="F48" s="18">
        <v>43220</v>
      </c>
      <c r="G48" s="18">
        <v>127703</v>
      </c>
      <c r="H48" s="18">
        <v>673689</v>
      </c>
      <c r="I48" s="18">
        <v>269256</v>
      </c>
      <c r="J48" s="18">
        <v>55234</v>
      </c>
      <c r="K48" s="18">
        <v>34561</v>
      </c>
      <c r="L48" s="18">
        <v>61404</v>
      </c>
      <c r="M48" s="18">
        <v>34561</v>
      </c>
      <c r="N48" s="18">
        <v>120092</v>
      </c>
    </row>
    <row r="49" spans="1:14" ht="30" customHeight="1">
      <c r="A49" s="22" t="s">
        <v>55</v>
      </c>
      <c r="B49" s="23">
        <f>SUM(C49:N49)</f>
        <v>25790503</v>
      </c>
      <c r="C49" s="24">
        <v>1676064</v>
      </c>
      <c r="D49" s="24">
        <v>2275601</v>
      </c>
      <c r="E49" s="24">
        <v>1890559</v>
      </c>
      <c r="F49" s="24">
        <v>2037750</v>
      </c>
      <c r="G49" s="24">
        <v>2082308</v>
      </c>
      <c r="H49" s="24">
        <v>1959074</v>
      </c>
      <c r="I49" s="24">
        <v>2473781</v>
      </c>
      <c r="J49" s="24">
        <v>2519337</v>
      </c>
      <c r="K49" s="24">
        <v>1830967</v>
      </c>
      <c r="L49" s="24">
        <v>2105279</v>
      </c>
      <c r="M49" s="24">
        <v>2015511</v>
      </c>
      <c r="N49" s="24">
        <v>2924272</v>
      </c>
    </row>
    <row r="50" spans="1:14" ht="30" customHeight="1">
      <c r="A50" s="22" t="s">
        <v>56</v>
      </c>
      <c r="B50" s="17">
        <f>SUM(C50:N50)</f>
        <v>254969484</v>
      </c>
      <c r="C50" s="18">
        <v>21247457</v>
      </c>
      <c r="D50" s="18">
        <v>21247457</v>
      </c>
      <c r="E50" s="18">
        <v>21247457</v>
      </c>
      <c r="F50" s="18">
        <v>21247457</v>
      </c>
      <c r="G50" s="18">
        <v>21247457</v>
      </c>
      <c r="H50" s="18">
        <v>21247457</v>
      </c>
      <c r="I50" s="18">
        <v>21247457</v>
      </c>
      <c r="J50" s="18">
        <v>21247457</v>
      </c>
      <c r="K50" s="18">
        <v>21247457</v>
      </c>
      <c r="L50" s="18">
        <v>21247457</v>
      </c>
      <c r="M50" s="18">
        <v>21247457</v>
      </c>
      <c r="N50" s="18">
        <v>21247457</v>
      </c>
    </row>
    <row r="51" spans="1:14" ht="30" customHeight="1">
      <c r="A51" s="14" t="s">
        <v>57</v>
      </c>
      <c r="B51" s="15">
        <f>SUM(B52)</f>
        <v>323588242</v>
      </c>
      <c r="C51" s="15">
        <f aca="true" t="shared" si="16" ref="C51:N51">SUM(C52)</f>
        <v>23827697</v>
      </c>
      <c r="D51" s="15">
        <f t="shared" si="16"/>
        <v>24828723</v>
      </c>
      <c r="E51" s="15">
        <f t="shared" si="16"/>
        <v>43011399</v>
      </c>
      <c r="F51" s="15">
        <f t="shared" si="16"/>
        <v>25810368</v>
      </c>
      <c r="G51" s="15">
        <f t="shared" si="16"/>
        <v>23968892</v>
      </c>
      <c r="H51" s="15">
        <f t="shared" si="16"/>
        <v>21718149</v>
      </c>
      <c r="I51" s="15">
        <f t="shared" si="16"/>
        <v>24278511</v>
      </c>
      <c r="J51" s="15">
        <f t="shared" si="16"/>
        <v>24961124</v>
      </c>
      <c r="K51" s="15">
        <f t="shared" si="16"/>
        <v>21266028</v>
      </c>
      <c r="L51" s="15">
        <f t="shared" si="16"/>
        <v>27593901</v>
      </c>
      <c r="M51" s="15">
        <f t="shared" si="16"/>
        <v>28880143</v>
      </c>
      <c r="N51" s="15">
        <f t="shared" si="16"/>
        <v>33443307</v>
      </c>
    </row>
    <row r="52" spans="1:14" ht="30" customHeight="1">
      <c r="A52" s="22" t="s">
        <v>58</v>
      </c>
      <c r="B52" s="17">
        <f>SUM(C52:N52)</f>
        <v>323588242</v>
      </c>
      <c r="C52" s="18">
        <v>23827697</v>
      </c>
      <c r="D52" s="18">
        <v>24828723</v>
      </c>
      <c r="E52" s="18">
        <v>43011399</v>
      </c>
      <c r="F52" s="18">
        <v>25810368</v>
      </c>
      <c r="G52" s="18">
        <v>23968892</v>
      </c>
      <c r="H52" s="18">
        <v>21718149</v>
      </c>
      <c r="I52" s="18">
        <v>24278511</v>
      </c>
      <c r="J52" s="18">
        <v>24961124</v>
      </c>
      <c r="K52" s="18">
        <v>21266028</v>
      </c>
      <c r="L52" s="18">
        <v>27593901</v>
      </c>
      <c r="M52" s="18">
        <v>28880143</v>
      </c>
      <c r="N52" s="18">
        <v>33443307</v>
      </c>
    </row>
    <row r="53" spans="1:14" ht="30" customHeight="1">
      <c r="A53" s="20" t="s">
        <v>59</v>
      </c>
      <c r="B53" s="15">
        <f>SUM(B54:B55)</f>
        <v>52689505</v>
      </c>
      <c r="C53" s="15">
        <f aca="true" t="shared" si="17" ref="C53:N53">SUM(C54:C55)</f>
        <v>4354851</v>
      </c>
      <c r="D53" s="15">
        <f t="shared" si="17"/>
        <v>4018127</v>
      </c>
      <c r="E53" s="15">
        <f t="shared" si="17"/>
        <v>4394024</v>
      </c>
      <c r="F53" s="15">
        <f t="shared" si="17"/>
        <v>4413221</v>
      </c>
      <c r="G53" s="15">
        <f t="shared" si="17"/>
        <v>4389223</v>
      </c>
      <c r="H53" s="15">
        <f t="shared" si="17"/>
        <v>4484202</v>
      </c>
      <c r="I53" s="15">
        <f t="shared" si="17"/>
        <v>4671495</v>
      </c>
      <c r="J53" s="15">
        <f t="shared" si="17"/>
        <v>4399509</v>
      </c>
      <c r="K53" s="15">
        <f t="shared" si="17"/>
        <v>4389200</v>
      </c>
      <c r="L53" s="15">
        <f t="shared" si="17"/>
        <v>4386944</v>
      </c>
      <c r="M53" s="15">
        <f t="shared" si="17"/>
        <v>4399509</v>
      </c>
      <c r="N53" s="15">
        <f t="shared" si="17"/>
        <v>4389200</v>
      </c>
    </row>
    <row r="54" spans="1:14" ht="30" customHeight="1">
      <c r="A54" s="22" t="s">
        <v>60</v>
      </c>
      <c r="B54" s="23">
        <f>SUM(C54:N54)</f>
        <v>51844892</v>
      </c>
      <c r="C54" s="24">
        <v>4325151</v>
      </c>
      <c r="D54" s="24">
        <v>3983692</v>
      </c>
      <c r="E54" s="24">
        <v>4325151</v>
      </c>
      <c r="F54" s="24">
        <v>4325151</v>
      </c>
      <c r="G54" s="24">
        <v>4325151</v>
      </c>
      <c r="H54" s="24">
        <v>4325151</v>
      </c>
      <c r="I54" s="24">
        <v>4609700</v>
      </c>
      <c r="J54" s="24">
        <v>4325149</v>
      </c>
      <c r="K54" s="24">
        <v>4325149</v>
      </c>
      <c r="L54" s="24">
        <v>4325149</v>
      </c>
      <c r="M54" s="24">
        <v>4325149</v>
      </c>
      <c r="N54" s="24">
        <v>4325149</v>
      </c>
    </row>
    <row r="55" spans="1:14" ht="30" customHeight="1">
      <c r="A55" s="22" t="s">
        <v>61</v>
      </c>
      <c r="B55" s="23">
        <f>SUM(C55:N55)</f>
        <v>844613</v>
      </c>
      <c r="C55" s="24">
        <v>29700</v>
      </c>
      <c r="D55" s="24">
        <v>34435</v>
      </c>
      <c r="E55" s="24">
        <v>68873</v>
      </c>
      <c r="F55" s="24">
        <v>88070</v>
      </c>
      <c r="G55" s="24">
        <v>64072</v>
      </c>
      <c r="H55" s="24">
        <v>159051</v>
      </c>
      <c r="I55" s="24">
        <v>61795</v>
      </c>
      <c r="J55" s="24">
        <v>74360</v>
      </c>
      <c r="K55" s="24">
        <v>64051</v>
      </c>
      <c r="L55" s="24">
        <v>61795</v>
      </c>
      <c r="M55" s="24">
        <v>74360</v>
      </c>
      <c r="N55" s="24">
        <v>64051</v>
      </c>
    </row>
    <row r="56" spans="1:14" ht="30" customHeight="1">
      <c r="A56" s="25" t="s">
        <v>62</v>
      </c>
      <c r="B56" s="13">
        <f>SUM(B57:B59)</f>
        <v>45358793</v>
      </c>
      <c r="C56" s="13">
        <f aca="true" t="shared" si="18" ref="C56:N56">SUM(C57:C59)</f>
        <v>2786242</v>
      </c>
      <c r="D56" s="13">
        <f t="shared" si="18"/>
        <v>1062489</v>
      </c>
      <c r="E56" s="13">
        <f t="shared" si="18"/>
        <v>3616050</v>
      </c>
      <c r="F56" s="13">
        <f t="shared" si="18"/>
        <v>4051109</v>
      </c>
      <c r="G56" s="13">
        <f t="shared" si="18"/>
        <v>4624028</v>
      </c>
      <c r="H56" s="13">
        <f t="shared" si="18"/>
        <v>13782990</v>
      </c>
      <c r="I56" s="13">
        <f t="shared" si="18"/>
        <v>1040890</v>
      </c>
      <c r="J56" s="13">
        <f t="shared" si="18"/>
        <v>1147079</v>
      </c>
      <c r="K56" s="13">
        <f t="shared" si="18"/>
        <v>8861670</v>
      </c>
      <c r="L56" s="13">
        <f t="shared" si="18"/>
        <v>1371392</v>
      </c>
      <c r="M56" s="13">
        <f t="shared" si="18"/>
        <v>1545481</v>
      </c>
      <c r="N56" s="13">
        <f t="shared" si="18"/>
        <v>1469373</v>
      </c>
    </row>
    <row r="57" spans="1:14" ht="30" customHeight="1">
      <c r="A57" s="22" t="s">
        <v>63</v>
      </c>
      <c r="B57" s="23">
        <f>SUM(C57:N57)</f>
        <v>1505327</v>
      </c>
      <c r="C57" s="24">
        <v>188260</v>
      </c>
      <c r="D57" s="24">
        <v>232467</v>
      </c>
      <c r="E57" s="24">
        <v>242032</v>
      </c>
      <c r="F57" s="24">
        <v>181959</v>
      </c>
      <c r="G57" s="24">
        <v>134639</v>
      </c>
      <c r="H57" s="24">
        <v>105074</v>
      </c>
      <c r="I57" s="24">
        <v>98697</v>
      </c>
      <c r="J57" s="24">
        <v>95508</v>
      </c>
      <c r="K57" s="24">
        <v>80508</v>
      </c>
      <c r="L57" s="24">
        <v>75725</v>
      </c>
      <c r="M57" s="24">
        <v>49348</v>
      </c>
      <c r="N57" s="24">
        <v>21110</v>
      </c>
    </row>
    <row r="58" spans="1:14" ht="30" customHeight="1">
      <c r="A58" s="22" t="s">
        <v>64</v>
      </c>
      <c r="B58" s="23">
        <f>SUM(C58:N58)</f>
        <v>26048466</v>
      </c>
      <c r="C58" s="24">
        <v>2597982</v>
      </c>
      <c r="D58" s="24">
        <v>830022</v>
      </c>
      <c r="E58" s="24">
        <v>1559018</v>
      </c>
      <c r="F58" s="24">
        <v>2774150</v>
      </c>
      <c r="G58" s="24">
        <v>4009389</v>
      </c>
      <c r="H58" s="24">
        <v>12717916</v>
      </c>
      <c r="I58" s="24">
        <v>312193</v>
      </c>
      <c r="J58" s="24">
        <v>211571</v>
      </c>
      <c r="K58" s="24">
        <v>201162</v>
      </c>
      <c r="L58" s="24">
        <v>260667</v>
      </c>
      <c r="M58" s="24">
        <v>326133</v>
      </c>
      <c r="N58" s="24">
        <v>248263</v>
      </c>
    </row>
    <row r="59" spans="1:14" ht="30" customHeight="1">
      <c r="A59" s="22" t="s">
        <v>65</v>
      </c>
      <c r="B59" s="23">
        <f>SUM(C59:N59)</f>
        <v>17805000</v>
      </c>
      <c r="C59" s="24">
        <v>0</v>
      </c>
      <c r="D59" s="24">
        <v>0</v>
      </c>
      <c r="E59" s="24">
        <v>1815000</v>
      </c>
      <c r="F59" s="24">
        <v>1095000</v>
      </c>
      <c r="G59" s="24">
        <v>480000</v>
      </c>
      <c r="H59" s="24">
        <v>960000</v>
      </c>
      <c r="I59" s="24">
        <v>630000</v>
      </c>
      <c r="J59" s="24">
        <v>840000</v>
      </c>
      <c r="K59" s="24">
        <v>8580000</v>
      </c>
      <c r="L59" s="24">
        <v>1035000</v>
      </c>
      <c r="M59" s="24">
        <v>1170000</v>
      </c>
      <c r="N59" s="24">
        <v>1200000</v>
      </c>
    </row>
    <row r="60" spans="1:14" ht="30" customHeight="1">
      <c r="A60" s="12" t="s">
        <v>66</v>
      </c>
      <c r="B60" s="13">
        <f>SUM(B61)</f>
        <v>13561500</v>
      </c>
      <c r="C60" s="13">
        <f aca="true" t="shared" si="19" ref="C60:N60">SUM(C61)</f>
        <v>0</v>
      </c>
      <c r="D60" s="13">
        <f t="shared" si="19"/>
        <v>0</v>
      </c>
      <c r="E60" s="13">
        <f t="shared" si="19"/>
        <v>0</v>
      </c>
      <c r="F60" s="13">
        <f t="shared" si="19"/>
        <v>0</v>
      </c>
      <c r="G60" s="13">
        <f t="shared" si="19"/>
        <v>0</v>
      </c>
      <c r="H60" s="13">
        <f t="shared" si="19"/>
        <v>4221600</v>
      </c>
      <c r="I60" s="13">
        <f t="shared" si="19"/>
        <v>9339900</v>
      </c>
      <c r="J60" s="13">
        <f t="shared" si="19"/>
        <v>0</v>
      </c>
      <c r="K60" s="13">
        <f t="shared" si="19"/>
        <v>0</v>
      </c>
      <c r="L60" s="13">
        <f t="shared" si="19"/>
        <v>0</v>
      </c>
      <c r="M60" s="13">
        <f t="shared" si="19"/>
        <v>0</v>
      </c>
      <c r="N60" s="13">
        <f t="shared" si="19"/>
        <v>0</v>
      </c>
    </row>
    <row r="61" spans="1:14" ht="30" customHeight="1">
      <c r="A61" s="22" t="s">
        <v>67</v>
      </c>
      <c r="B61" s="23">
        <f>SUM(C61:N61)</f>
        <v>13561500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4221600</v>
      </c>
      <c r="I61" s="24">
        <v>9339900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30" customHeight="1">
      <c r="A62" s="12" t="s">
        <v>68</v>
      </c>
      <c r="B62" s="13">
        <f>SUM(B63:B65)</f>
        <v>3807406</v>
      </c>
      <c r="C62" s="13">
        <f aca="true" t="shared" si="20" ref="C62:N62">SUM(C63:C65)</f>
        <v>753034</v>
      </c>
      <c r="D62" s="13">
        <f t="shared" si="20"/>
        <v>494791</v>
      </c>
      <c r="E62" s="13">
        <f t="shared" si="20"/>
        <v>7266</v>
      </c>
      <c r="F62" s="13">
        <f t="shared" si="20"/>
        <v>454051</v>
      </c>
      <c r="G62" s="13">
        <f t="shared" si="20"/>
        <v>12101</v>
      </c>
      <c r="H62" s="13">
        <f t="shared" si="20"/>
        <v>696117</v>
      </c>
      <c r="I62" s="13">
        <f t="shared" si="20"/>
        <v>143005</v>
      </c>
      <c r="J62" s="13">
        <f t="shared" si="20"/>
        <v>824997</v>
      </c>
      <c r="K62" s="13">
        <f t="shared" si="20"/>
        <v>19973</v>
      </c>
      <c r="L62" s="13">
        <f t="shared" si="20"/>
        <v>402066</v>
      </c>
      <c r="M62" s="13">
        <f t="shared" si="20"/>
        <v>5</v>
      </c>
      <c r="N62" s="13">
        <f t="shared" si="20"/>
        <v>0</v>
      </c>
    </row>
    <row r="63" spans="1:14" ht="30" customHeight="1">
      <c r="A63" s="22" t="s">
        <v>69</v>
      </c>
      <c r="B63" s="23">
        <f>SUM(C63:N63)</f>
        <v>3488106</v>
      </c>
      <c r="C63" s="24">
        <v>728484</v>
      </c>
      <c r="D63" s="24">
        <v>384241</v>
      </c>
      <c r="E63" s="24">
        <v>7266</v>
      </c>
      <c r="F63" s="24">
        <v>429501</v>
      </c>
      <c r="G63" s="24">
        <v>12101</v>
      </c>
      <c r="H63" s="24">
        <v>696117</v>
      </c>
      <c r="I63" s="24">
        <v>118455</v>
      </c>
      <c r="J63" s="24">
        <v>714447</v>
      </c>
      <c r="K63" s="24">
        <v>19973</v>
      </c>
      <c r="L63" s="24">
        <v>377516</v>
      </c>
      <c r="M63" s="24">
        <v>5</v>
      </c>
      <c r="N63" s="24">
        <v>0</v>
      </c>
    </row>
    <row r="64" spans="1:14" ht="30" customHeight="1">
      <c r="A64" s="22" t="s">
        <v>70</v>
      </c>
      <c r="B64" s="23">
        <f>SUM(C64:N64)</f>
        <v>98200</v>
      </c>
      <c r="C64" s="24">
        <v>24550</v>
      </c>
      <c r="D64" s="24">
        <v>0</v>
      </c>
      <c r="E64" s="24">
        <v>0</v>
      </c>
      <c r="F64" s="24">
        <v>24550</v>
      </c>
      <c r="G64" s="24">
        <v>0</v>
      </c>
      <c r="H64" s="24">
        <v>0</v>
      </c>
      <c r="I64" s="24">
        <v>24550</v>
      </c>
      <c r="J64" s="24">
        <v>0</v>
      </c>
      <c r="K64" s="24">
        <v>0</v>
      </c>
      <c r="L64" s="24">
        <v>24550</v>
      </c>
      <c r="M64" s="24">
        <v>0</v>
      </c>
      <c r="N64" s="24">
        <v>0</v>
      </c>
    </row>
    <row r="65" spans="1:14" ht="30" customHeight="1">
      <c r="A65" s="22" t="s">
        <v>71</v>
      </c>
      <c r="B65" s="23">
        <f>SUM(C65:N65)</f>
        <v>221100</v>
      </c>
      <c r="C65" s="24">
        <v>0</v>
      </c>
      <c r="D65" s="24">
        <v>110550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110550</v>
      </c>
      <c r="K65" s="24">
        <v>0</v>
      </c>
      <c r="L65" s="24">
        <v>0</v>
      </c>
      <c r="M65" s="24">
        <v>0</v>
      </c>
      <c r="N65" s="24">
        <v>0</v>
      </c>
    </row>
    <row r="66" spans="1:14" ht="30" customHeight="1">
      <c r="A66" s="25" t="s">
        <v>72</v>
      </c>
      <c r="B66" s="13">
        <f>SUM(B67)</f>
        <v>1220000</v>
      </c>
      <c r="C66" s="13">
        <f aca="true" t="shared" si="21" ref="C66:N66">SUM(C67)</f>
        <v>101667</v>
      </c>
      <c r="D66" s="13">
        <f t="shared" si="21"/>
        <v>101667</v>
      </c>
      <c r="E66" s="13">
        <f t="shared" si="21"/>
        <v>101667</v>
      </c>
      <c r="F66" s="13">
        <f t="shared" si="21"/>
        <v>101667</v>
      </c>
      <c r="G66" s="13">
        <f t="shared" si="21"/>
        <v>101667</v>
      </c>
      <c r="H66" s="13">
        <f t="shared" si="21"/>
        <v>101667</v>
      </c>
      <c r="I66" s="13">
        <f t="shared" si="21"/>
        <v>101667</v>
      </c>
      <c r="J66" s="13">
        <f t="shared" si="21"/>
        <v>101667</v>
      </c>
      <c r="K66" s="13">
        <f t="shared" si="21"/>
        <v>101667</v>
      </c>
      <c r="L66" s="13">
        <f t="shared" si="21"/>
        <v>101667</v>
      </c>
      <c r="M66" s="13">
        <f t="shared" si="21"/>
        <v>101667</v>
      </c>
      <c r="N66" s="13">
        <f t="shared" si="21"/>
        <v>101663</v>
      </c>
    </row>
    <row r="67" spans="1:14" ht="30" customHeight="1">
      <c r="A67" s="22" t="s">
        <v>73</v>
      </c>
      <c r="B67" s="23">
        <f>SUM(C67:N67)</f>
        <v>1220000</v>
      </c>
      <c r="C67" s="24">
        <v>101667</v>
      </c>
      <c r="D67" s="24">
        <v>101667</v>
      </c>
      <c r="E67" s="24">
        <v>101667</v>
      </c>
      <c r="F67" s="24">
        <v>101667</v>
      </c>
      <c r="G67" s="24">
        <v>101667</v>
      </c>
      <c r="H67" s="24">
        <v>101667</v>
      </c>
      <c r="I67" s="24">
        <v>101667</v>
      </c>
      <c r="J67" s="24">
        <v>101667</v>
      </c>
      <c r="K67" s="24">
        <v>101667</v>
      </c>
      <c r="L67" s="24">
        <v>101667</v>
      </c>
      <c r="M67" s="24">
        <v>101667</v>
      </c>
      <c r="N67" s="24">
        <v>101663</v>
      </c>
    </row>
    <row r="68" spans="1:14" ht="30" customHeight="1">
      <c r="A68" s="12" t="s">
        <v>74</v>
      </c>
      <c r="B68" s="13">
        <f>SUM(B69:B70)</f>
        <v>55057162</v>
      </c>
      <c r="C68" s="13">
        <f aca="true" t="shared" si="22" ref="C68:N68">SUM(C69:C70)</f>
        <v>4017309</v>
      </c>
      <c r="D68" s="13">
        <f t="shared" si="22"/>
        <v>7414363</v>
      </c>
      <c r="E68" s="13">
        <f t="shared" si="22"/>
        <v>4169357</v>
      </c>
      <c r="F68" s="13">
        <f t="shared" si="22"/>
        <v>4283292</v>
      </c>
      <c r="G68" s="13">
        <f t="shared" si="22"/>
        <v>4448509</v>
      </c>
      <c r="H68" s="13">
        <f t="shared" si="22"/>
        <v>5029576</v>
      </c>
      <c r="I68" s="13">
        <f t="shared" si="22"/>
        <v>4393414</v>
      </c>
      <c r="J68" s="13">
        <f t="shared" si="22"/>
        <v>4536869</v>
      </c>
      <c r="K68" s="13">
        <f t="shared" si="22"/>
        <v>4099812</v>
      </c>
      <c r="L68" s="13">
        <f t="shared" si="22"/>
        <v>4478104</v>
      </c>
      <c r="M68" s="13">
        <f t="shared" si="22"/>
        <v>4031864</v>
      </c>
      <c r="N68" s="13">
        <f t="shared" si="22"/>
        <v>4154693</v>
      </c>
    </row>
    <row r="69" spans="1:14" ht="30" customHeight="1">
      <c r="A69" s="22" t="s">
        <v>75</v>
      </c>
      <c r="B69" s="23">
        <f>SUM(C69:N69)</f>
        <v>1018437</v>
      </c>
      <c r="C69" s="24">
        <v>107776</v>
      </c>
      <c r="D69" s="24">
        <v>108373</v>
      </c>
      <c r="E69" s="24">
        <v>124462</v>
      </c>
      <c r="F69" s="24">
        <v>91649</v>
      </c>
      <c r="G69" s="24">
        <v>83292</v>
      </c>
      <c r="H69" s="24">
        <v>81711</v>
      </c>
      <c r="I69" s="24">
        <v>77902</v>
      </c>
      <c r="J69" s="24">
        <v>78239</v>
      </c>
      <c r="K69" s="24">
        <v>95813</v>
      </c>
      <c r="L69" s="24">
        <v>8126</v>
      </c>
      <c r="M69" s="24">
        <v>9321</v>
      </c>
      <c r="N69" s="24">
        <v>151773</v>
      </c>
    </row>
    <row r="70" spans="1:14" ht="30" customHeight="1">
      <c r="A70" s="22" t="s">
        <v>76</v>
      </c>
      <c r="B70" s="23">
        <f>SUM(C70:N70)</f>
        <v>54038725</v>
      </c>
      <c r="C70" s="24">
        <v>3909533</v>
      </c>
      <c r="D70" s="24">
        <v>7305990</v>
      </c>
      <c r="E70" s="24">
        <v>4044895</v>
      </c>
      <c r="F70" s="24">
        <v>4191643</v>
      </c>
      <c r="G70" s="24">
        <v>4365217</v>
      </c>
      <c r="H70" s="24">
        <v>4947865</v>
      </c>
      <c r="I70" s="24">
        <v>4315512</v>
      </c>
      <c r="J70" s="24">
        <v>4458630</v>
      </c>
      <c r="K70" s="24">
        <v>4003999</v>
      </c>
      <c r="L70" s="24">
        <v>4469978</v>
      </c>
      <c r="M70" s="24">
        <v>4022543</v>
      </c>
      <c r="N70" s="24">
        <v>4002920</v>
      </c>
    </row>
    <row r="71" spans="1:14" ht="30" customHeight="1">
      <c r="A71" s="12" t="s">
        <v>36</v>
      </c>
      <c r="B71" s="13">
        <f>SUM(B72:B73)</f>
        <v>3336046</v>
      </c>
      <c r="C71" s="13">
        <f aca="true" t="shared" si="23" ref="C71:N71">SUM(C72:C73)</f>
        <v>195684</v>
      </c>
      <c r="D71" s="13">
        <f t="shared" si="23"/>
        <v>291828</v>
      </c>
      <c r="E71" s="13">
        <f t="shared" si="23"/>
        <v>286063</v>
      </c>
      <c r="F71" s="13">
        <f t="shared" si="23"/>
        <v>266450</v>
      </c>
      <c r="G71" s="13">
        <f t="shared" si="23"/>
        <v>229636</v>
      </c>
      <c r="H71" s="13">
        <f t="shared" si="23"/>
        <v>288815</v>
      </c>
      <c r="I71" s="13">
        <f t="shared" si="23"/>
        <v>402250</v>
      </c>
      <c r="J71" s="13">
        <f t="shared" si="23"/>
        <v>315000</v>
      </c>
      <c r="K71" s="13">
        <f t="shared" si="23"/>
        <v>235577</v>
      </c>
      <c r="L71" s="13">
        <f t="shared" si="23"/>
        <v>292503</v>
      </c>
      <c r="M71" s="13">
        <f t="shared" si="23"/>
        <v>223410</v>
      </c>
      <c r="N71" s="13">
        <f t="shared" si="23"/>
        <v>308830</v>
      </c>
    </row>
    <row r="72" spans="1:14" ht="30" customHeight="1">
      <c r="A72" s="22" t="s">
        <v>77</v>
      </c>
      <c r="B72" s="23">
        <f>SUM(C72:N72)</f>
        <v>3080966</v>
      </c>
      <c r="C72" s="24">
        <v>173908</v>
      </c>
      <c r="D72" s="24">
        <v>272241</v>
      </c>
      <c r="E72" s="24">
        <v>260334</v>
      </c>
      <c r="F72" s="24">
        <v>244143</v>
      </c>
      <c r="G72" s="24">
        <v>209141</v>
      </c>
      <c r="H72" s="24">
        <v>267237</v>
      </c>
      <c r="I72" s="24">
        <v>377856</v>
      </c>
      <c r="J72" s="24">
        <v>292956</v>
      </c>
      <c r="K72" s="24">
        <v>212599</v>
      </c>
      <c r="L72" s="24">
        <v>268912</v>
      </c>
      <c r="M72" s="24">
        <v>206935</v>
      </c>
      <c r="N72" s="24">
        <v>294704</v>
      </c>
    </row>
    <row r="73" spans="1:14" ht="30" customHeight="1">
      <c r="A73" s="22" t="s">
        <v>78</v>
      </c>
      <c r="B73" s="23">
        <f>SUM(C73:N73)</f>
        <v>255080</v>
      </c>
      <c r="C73" s="24">
        <v>21776</v>
      </c>
      <c r="D73" s="24">
        <v>19587</v>
      </c>
      <c r="E73" s="24">
        <v>25729</v>
      </c>
      <c r="F73" s="24">
        <v>22307</v>
      </c>
      <c r="G73" s="24">
        <v>20495</v>
      </c>
      <c r="H73" s="24">
        <v>21578</v>
      </c>
      <c r="I73" s="24">
        <v>24394</v>
      </c>
      <c r="J73" s="24">
        <v>22044</v>
      </c>
      <c r="K73" s="24">
        <v>22978</v>
      </c>
      <c r="L73" s="24">
        <v>23591</v>
      </c>
      <c r="M73" s="24">
        <v>16475</v>
      </c>
      <c r="N73" s="24">
        <v>14126</v>
      </c>
    </row>
    <row r="74" spans="1:14" ht="30" customHeight="1">
      <c r="A74" s="25" t="s">
        <v>79</v>
      </c>
      <c r="B74" s="13">
        <f>SUM(B75:B76)</f>
        <v>972000</v>
      </c>
      <c r="C74" s="13">
        <f aca="true" t="shared" si="24" ref="C74:N74">SUM(C75:C76)</f>
        <v>81000</v>
      </c>
      <c r="D74" s="13">
        <f t="shared" si="24"/>
        <v>81000</v>
      </c>
      <c r="E74" s="13">
        <f t="shared" si="24"/>
        <v>81000</v>
      </c>
      <c r="F74" s="13">
        <f t="shared" si="24"/>
        <v>81000</v>
      </c>
      <c r="G74" s="13">
        <f t="shared" si="24"/>
        <v>81000</v>
      </c>
      <c r="H74" s="13">
        <f t="shared" si="24"/>
        <v>81000</v>
      </c>
      <c r="I74" s="13">
        <f t="shared" si="24"/>
        <v>81000</v>
      </c>
      <c r="J74" s="13">
        <f t="shared" si="24"/>
        <v>81000</v>
      </c>
      <c r="K74" s="13">
        <f t="shared" si="24"/>
        <v>81000</v>
      </c>
      <c r="L74" s="13">
        <f t="shared" si="24"/>
        <v>81000</v>
      </c>
      <c r="M74" s="13">
        <f t="shared" si="24"/>
        <v>81000</v>
      </c>
      <c r="N74" s="13">
        <f t="shared" si="24"/>
        <v>81000</v>
      </c>
    </row>
    <row r="75" spans="1:14" ht="30" customHeight="1">
      <c r="A75" s="22" t="s">
        <v>80</v>
      </c>
      <c r="B75" s="23">
        <f>SUM(C75:N75)</f>
        <v>972000</v>
      </c>
      <c r="C75" s="24">
        <v>81000</v>
      </c>
      <c r="D75" s="24">
        <v>81000</v>
      </c>
      <c r="E75" s="24">
        <v>81000</v>
      </c>
      <c r="F75" s="24">
        <v>81000</v>
      </c>
      <c r="G75" s="24">
        <v>81000</v>
      </c>
      <c r="H75" s="24">
        <v>81000</v>
      </c>
      <c r="I75" s="24">
        <v>81000</v>
      </c>
      <c r="J75" s="24">
        <v>81000</v>
      </c>
      <c r="K75" s="24">
        <v>81000</v>
      </c>
      <c r="L75" s="24">
        <v>81000</v>
      </c>
      <c r="M75" s="24">
        <v>81000</v>
      </c>
      <c r="N75" s="24">
        <v>81000</v>
      </c>
    </row>
    <row r="76" spans="1:14" ht="30" customHeight="1">
      <c r="A76" s="22" t="s">
        <v>81</v>
      </c>
      <c r="B76" s="23">
        <f>SUM(C76:N76)</f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0" customHeight="1">
      <c r="A77" s="12" t="s">
        <v>82</v>
      </c>
      <c r="B77" s="13">
        <f>SUM(B78:B95)</f>
        <v>121962109</v>
      </c>
      <c r="C77" s="13">
        <f aca="true" t="shared" si="25" ref="C77:N77">SUM(C78:C95)</f>
        <v>30336229</v>
      </c>
      <c r="D77" s="13">
        <f t="shared" si="25"/>
        <v>13673323</v>
      </c>
      <c r="E77" s="13">
        <f t="shared" si="25"/>
        <v>2762876</v>
      </c>
      <c r="F77" s="13">
        <f t="shared" si="25"/>
        <v>5239556</v>
      </c>
      <c r="G77" s="13">
        <f t="shared" si="25"/>
        <v>3147517</v>
      </c>
      <c r="H77" s="13">
        <f t="shared" si="25"/>
        <v>2862999</v>
      </c>
      <c r="I77" s="13">
        <f t="shared" si="25"/>
        <v>15381349</v>
      </c>
      <c r="J77" s="13">
        <f t="shared" si="25"/>
        <v>33669078</v>
      </c>
      <c r="K77" s="13">
        <f t="shared" si="25"/>
        <v>7157079</v>
      </c>
      <c r="L77" s="13">
        <f t="shared" si="25"/>
        <v>4585416</v>
      </c>
      <c r="M77" s="13">
        <f t="shared" si="25"/>
        <v>1733105</v>
      </c>
      <c r="N77" s="13">
        <f t="shared" si="25"/>
        <v>1413582</v>
      </c>
    </row>
    <row r="78" spans="1:14" ht="30" customHeight="1">
      <c r="A78" s="22" t="s">
        <v>83</v>
      </c>
      <c r="B78" s="23">
        <f aca="true" t="shared" si="26" ref="B78:B95">SUM(C78:N78)</f>
        <v>199973</v>
      </c>
      <c r="C78" s="24">
        <v>8822</v>
      </c>
      <c r="D78" s="24">
        <v>13872</v>
      </c>
      <c r="E78" s="24">
        <v>12163</v>
      </c>
      <c r="F78" s="24">
        <v>15586</v>
      </c>
      <c r="G78" s="24">
        <v>16942</v>
      </c>
      <c r="H78" s="24">
        <v>20515</v>
      </c>
      <c r="I78" s="24">
        <v>13717</v>
      </c>
      <c r="J78" s="24">
        <v>19925</v>
      </c>
      <c r="K78" s="24">
        <v>47333</v>
      </c>
      <c r="L78" s="24">
        <v>8700</v>
      </c>
      <c r="M78" s="24">
        <v>11938</v>
      </c>
      <c r="N78" s="24">
        <v>10460</v>
      </c>
    </row>
    <row r="79" spans="1:14" ht="30" customHeight="1">
      <c r="A79" s="22" t="s">
        <v>84</v>
      </c>
      <c r="B79" s="23">
        <f t="shared" si="26"/>
        <v>6665757</v>
      </c>
      <c r="C79" s="24">
        <v>2026626</v>
      </c>
      <c r="D79" s="24">
        <v>1400</v>
      </c>
      <c r="E79" s="24">
        <v>1400</v>
      </c>
      <c r="F79" s="24">
        <v>1808040</v>
      </c>
      <c r="G79" s="24">
        <v>1400</v>
      </c>
      <c r="H79" s="24">
        <v>19400</v>
      </c>
      <c r="I79" s="24">
        <v>25400</v>
      </c>
      <c r="J79" s="24">
        <v>2613844</v>
      </c>
      <c r="K79" s="24">
        <v>147000</v>
      </c>
      <c r="L79" s="24">
        <v>1400</v>
      </c>
      <c r="M79" s="24">
        <v>1400</v>
      </c>
      <c r="N79" s="24">
        <v>18447</v>
      </c>
    </row>
    <row r="80" spans="1:14" ht="30" customHeight="1">
      <c r="A80" s="22" t="s">
        <v>85</v>
      </c>
      <c r="B80" s="23">
        <f t="shared" si="26"/>
        <v>1583863</v>
      </c>
      <c r="C80" s="24">
        <v>55655</v>
      </c>
      <c r="D80" s="24">
        <v>236825</v>
      </c>
      <c r="E80" s="24">
        <v>57970</v>
      </c>
      <c r="F80" s="24">
        <v>86755</v>
      </c>
      <c r="G80" s="24">
        <v>81178</v>
      </c>
      <c r="H80" s="24">
        <v>96577</v>
      </c>
      <c r="I80" s="24">
        <v>127145</v>
      </c>
      <c r="J80" s="24">
        <v>95977</v>
      </c>
      <c r="K80" s="24">
        <v>492980</v>
      </c>
      <c r="L80" s="24">
        <v>132021</v>
      </c>
      <c r="M80" s="24">
        <v>71968</v>
      </c>
      <c r="N80" s="24">
        <v>48812</v>
      </c>
    </row>
    <row r="81" spans="1:14" ht="30" customHeight="1">
      <c r="A81" s="22" t="s">
        <v>86</v>
      </c>
      <c r="B81" s="17">
        <f t="shared" si="26"/>
        <v>2713680</v>
      </c>
      <c r="C81" s="18">
        <v>41514</v>
      </c>
      <c r="D81" s="18">
        <v>67927</v>
      </c>
      <c r="E81" s="18">
        <v>386764</v>
      </c>
      <c r="F81" s="18">
        <v>223210</v>
      </c>
      <c r="G81" s="18">
        <v>187587</v>
      </c>
      <c r="H81" s="18">
        <v>233217</v>
      </c>
      <c r="I81" s="18">
        <v>500495</v>
      </c>
      <c r="J81" s="18">
        <v>108243</v>
      </c>
      <c r="K81" s="18">
        <v>645918</v>
      </c>
      <c r="L81" s="18">
        <v>158640</v>
      </c>
      <c r="M81" s="18">
        <v>118410</v>
      </c>
      <c r="N81" s="18">
        <v>41755</v>
      </c>
    </row>
    <row r="82" spans="1:14" ht="30" customHeight="1">
      <c r="A82" s="22" t="s">
        <v>87</v>
      </c>
      <c r="B82" s="17">
        <f t="shared" si="26"/>
        <v>417398</v>
      </c>
      <c r="C82" s="18">
        <v>500</v>
      </c>
      <c r="D82" s="18">
        <v>10330</v>
      </c>
      <c r="E82" s="18">
        <v>23800</v>
      </c>
      <c r="F82" s="18">
        <v>20700</v>
      </c>
      <c r="G82" s="18">
        <v>39690</v>
      </c>
      <c r="H82" s="18">
        <v>48785</v>
      </c>
      <c r="I82" s="18">
        <v>18460</v>
      </c>
      <c r="J82" s="18">
        <v>12484</v>
      </c>
      <c r="K82" s="18">
        <v>184020</v>
      </c>
      <c r="L82" s="18">
        <v>49050</v>
      </c>
      <c r="M82" s="18">
        <v>9579</v>
      </c>
      <c r="N82" s="18">
        <v>0</v>
      </c>
    </row>
    <row r="83" spans="1:14" ht="30" customHeight="1">
      <c r="A83" s="22" t="s">
        <v>88</v>
      </c>
      <c r="B83" s="17">
        <f t="shared" si="26"/>
        <v>181992</v>
      </c>
      <c r="C83" s="18">
        <v>0</v>
      </c>
      <c r="D83" s="18">
        <v>59104</v>
      </c>
      <c r="E83" s="18">
        <v>11203</v>
      </c>
      <c r="F83" s="18">
        <v>172</v>
      </c>
      <c r="G83" s="18">
        <v>0</v>
      </c>
      <c r="H83" s="18">
        <v>0</v>
      </c>
      <c r="I83" s="18">
        <v>12518</v>
      </c>
      <c r="J83" s="18">
        <v>0</v>
      </c>
      <c r="K83" s="18">
        <v>10150</v>
      </c>
      <c r="L83" s="18">
        <v>88845</v>
      </c>
      <c r="M83" s="18">
        <v>0</v>
      </c>
      <c r="N83" s="18">
        <v>0</v>
      </c>
    </row>
    <row r="84" spans="1:14" ht="30" customHeight="1">
      <c r="A84" s="22" t="s">
        <v>89</v>
      </c>
      <c r="B84" s="17">
        <f t="shared" si="26"/>
        <v>401068</v>
      </c>
      <c r="C84" s="18">
        <v>1667</v>
      </c>
      <c r="D84" s="18">
        <v>98576</v>
      </c>
      <c r="E84" s="18">
        <v>35497</v>
      </c>
      <c r="F84" s="18">
        <v>24121</v>
      </c>
      <c r="G84" s="18">
        <v>29807</v>
      </c>
      <c r="H84" s="18">
        <v>28069</v>
      </c>
      <c r="I84" s="18">
        <v>70362</v>
      </c>
      <c r="J84" s="18">
        <v>8396</v>
      </c>
      <c r="K84" s="18">
        <v>88533</v>
      </c>
      <c r="L84" s="18">
        <v>8856</v>
      </c>
      <c r="M84" s="18">
        <v>330</v>
      </c>
      <c r="N84" s="18">
        <v>6854</v>
      </c>
    </row>
    <row r="85" spans="1:14" ht="30" customHeight="1">
      <c r="A85" s="22" t="s">
        <v>90</v>
      </c>
      <c r="B85" s="17">
        <f t="shared" si="26"/>
        <v>729100</v>
      </c>
      <c r="C85" s="18">
        <v>15280</v>
      </c>
      <c r="D85" s="18">
        <v>14516</v>
      </c>
      <c r="E85" s="18">
        <v>90912</v>
      </c>
      <c r="F85" s="18">
        <v>66245</v>
      </c>
      <c r="G85" s="18">
        <v>56536</v>
      </c>
      <c r="H85" s="18">
        <v>78792</v>
      </c>
      <c r="I85" s="18">
        <v>217343</v>
      </c>
      <c r="J85" s="18">
        <v>23198</v>
      </c>
      <c r="K85" s="18">
        <v>0</v>
      </c>
      <c r="L85" s="18">
        <v>44632</v>
      </c>
      <c r="M85" s="18">
        <v>44340</v>
      </c>
      <c r="N85" s="18">
        <v>77306</v>
      </c>
    </row>
    <row r="86" spans="1:14" ht="30" customHeight="1">
      <c r="A86" s="16" t="s">
        <v>91</v>
      </c>
      <c r="B86" s="17">
        <f t="shared" si="26"/>
        <v>184173</v>
      </c>
      <c r="C86" s="18">
        <v>0</v>
      </c>
      <c r="D86" s="18">
        <v>15976</v>
      </c>
      <c r="E86" s="18">
        <v>25018</v>
      </c>
      <c r="F86" s="18">
        <v>11010</v>
      </c>
      <c r="G86" s="18">
        <v>13866</v>
      </c>
      <c r="H86" s="18">
        <v>13866</v>
      </c>
      <c r="I86" s="18">
        <v>14650</v>
      </c>
      <c r="J86" s="18">
        <v>180</v>
      </c>
      <c r="K86" s="18">
        <v>83123</v>
      </c>
      <c r="L86" s="18">
        <v>2124</v>
      </c>
      <c r="M86" s="18">
        <v>2180</v>
      </c>
      <c r="N86" s="18">
        <v>2180</v>
      </c>
    </row>
    <row r="87" spans="1:14" ht="30" customHeight="1">
      <c r="A87" s="16" t="s">
        <v>92</v>
      </c>
      <c r="B87" s="17">
        <f t="shared" si="26"/>
        <v>223564</v>
      </c>
      <c r="C87" s="18">
        <v>0</v>
      </c>
      <c r="D87" s="18">
        <v>0</v>
      </c>
      <c r="E87" s="18">
        <v>17141</v>
      </c>
      <c r="F87" s="18">
        <v>17141</v>
      </c>
      <c r="G87" s="18">
        <v>17141</v>
      </c>
      <c r="H87" s="18">
        <v>17141</v>
      </c>
      <c r="I87" s="18">
        <v>17000</v>
      </c>
      <c r="J87" s="18">
        <v>69000</v>
      </c>
      <c r="K87" s="18">
        <v>69000</v>
      </c>
      <c r="L87" s="18">
        <v>0</v>
      </c>
      <c r="M87" s="18">
        <v>0</v>
      </c>
      <c r="N87" s="18">
        <v>0</v>
      </c>
    </row>
    <row r="88" spans="1:14" ht="30" customHeight="1">
      <c r="A88" s="22" t="s">
        <v>93</v>
      </c>
      <c r="B88" s="17">
        <f t="shared" si="26"/>
        <v>2097747</v>
      </c>
      <c r="C88" s="18">
        <v>130660</v>
      </c>
      <c r="D88" s="18">
        <v>414820</v>
      </c>
      <c r="E88" s="18">
        <v>348885</v>
      </c>
      <c r="F88" s="18">
        <v>175485</v>
      </c>
      <c r="G88" s="18">
        <v>67458</v>
      </c>
      <c r="H88" s="18">
        <v>67380</v>
      </c>
      <c r="I88" s="18">
        <v>186861</v>
      </c>
      <c r="J88" s="18">
        <v>117370</v>
      </c>
      <c r="K88" s="18">
        <v>268300</v>
      </c>
      <c r="L88" s="18">
        <v>197100</v>
      </c>
      <c r="M88" s="18">
        <v>67665</v>
      </c>
      <c r="N88" s="18">
        <v>55763</v>
      </c>
    </row>
    <row r="89" spans="1:14" ht="30" customHeight="1">
      <c r="A89" s="22" t="s">
        <v>94</v>
      </c>
      <c r="B89" s="17">
        <f t="shared" si="26"/>
        <v>665383</v>
      </c>
      <c r="C89" s="18">
        <v>151493</v>
      </c>
      <c r="D89" s="18">
        <v>0</v>
      </c>
      <c r="E89" s="18">
        <v>0</v>
      </c>
      <c r="F89" s="18">
        <v>133679</v>
      </c>
      <c r="G89" s="18">
        <v>0</v>
      </c>
      <c r="H89" s="18">
        <v>0</v>
      </c>
      <c r="I89" s="18">
        <v>0</v>
      </c>
      <c r="J89" s="18">
        <v>375137</v>
      </c>
      <c r="K89" s="18">
        <v>0</v>
      </c>
      <c r="L89" s="18">
        <v>5074</v>
      </c>
      <c r="M89" s="18">
        <v>0</v>
      </c>
      <c r="N89" s="18">
        <v>0</v>
      </c>
    </row>
    <row r="90" spans="1:14" ht="30" customHeight="1">
      <c r="A90" s="22" t="s">
        <v>95</v>
      </c>
      <c r="B90" s="17">
        <f t="shared" si="26"/>
        <v>8750296</v>
      </c>
      <c r="C90" s="18">
        <v>492858</v>
      </c>
      <c r="D90" s="18">
        <v>375936</v>
      </c>
      <c r="E90" s="18">
        <v>707888</v>
      </c>
      <c r="F90" s="18">
        <v>753958</v>
      </c>
      <c r="G90" s="18">
        <v>768246</v>
      </c>
      <c r="H90" s="18">
        <v>577852</v>
      </c>
      <c r="I90" s="18">
        <v>858433</v>
      </c>
      <c r="J90" s="18">
        <v>871321</v>
      </c>
      <c r="K90" s="18">
        <v>774512</v>
      </c>
      <c r="L90" s="18">
        <v>750806</v>
      </c>
      <c r="M90" s="18">
        <v>1049282</v>
      </c>
      <c r="N90" s="18">
        <v>769204</v>
      </c>
    </row>
    <row r="91" spans="1:14" ht="30" customHeight="1">
      <c r="A91" s="22" t="s">
        <v>96</v>
      </c>
      <c r="B91" s="17">
        <f t="shared" si="26"/>
        <v>29765510</v>
      </c>
      <c r="C91" s="18">
        <v>3750320</v>
      </c>
      <c r="D91" s="18">
        <v>7884222</v>
      </c>
      <c r="E91" s="18">
        <v>625045</v>
      </c>
      <c r="F91" s="18">
        <v>262222</v>
      </c>
      <c r="G91" s="18">
        <v>403067</v>
      </c>
      <c r="H91" s="18">
        <v>429416</v>
      </c>
      <c r="I91" s="18">
        <v>3147835</v>
      </c>
      <c r="J91" s="18">
        <v>9485545</v>
      </c>
      <c r="K91" s="18">
        <v>2782130</v>
      </c>
      <c r="L91" s="18">
        <v>574278</v>
      </c>
      <c r="M91" s="18">
        <v>228924</v>
      </c>
      <c r="N91" s="18">
        <v>192506</v>
      </c>
    </row>
    <row r="92" spans="1:14" ht="30" customHeight="1">
      <c r="A92" s="22" t="s">
        <v>97</v>
      </c>
      <c r="B92" s="17">
        <f t="shared" si="26"/>
        <v>1457730</v>
      </c>
      <c r="C92" s="18">
        <v>595526</v>
      </c>
      <c r="D92" s="18">
        <v>5122</v>
      </c>
      <c r="E92" s="18">
        <v>27127</v>
      </c>
      <c r="F92" s="18">
        <v>31662</v>
      </c>
      <c r="G92" s="18">
        <v>22967</v>
      </c>
      <c r="H92" s="18">
        <v>30662</v>
      </c>
      <c r="I92" s="18">
        <v>639567</v>
      </c>
      <c r="J92" s="18">
        <v>23162</v>
      </c>
      <c r="K92" s="18">
        <v>26842</v>
      </c>
      <c r="L92" s="18">
        <v>22032</v>
      </c>
      <c r="M92" s="18">
        <v>9621</v>
      </c>
      <c r="N92" s="18">
        <v>23440</v>
      </c>
    </row>
    <row r="93" spans="1:14" ht="30" customHeight="1">
      <c r="A93" s="22" t="s">
        <v>98</v>
      </c>
      <c r="B93" s="17">
        <f t="shared" si="26"/>
        <v>48734613</v>
      </c>
      <c r="C93" s="18">
        <v>18242277</v>
      </c>
      <c r="D93" s="18">
        <v>2316372</v>
      </c>
      <c r="E93" s="18">
        <v>299979</v>
      </c>
      <c r="F93" s="18">
        <v>1489216</v>
      </c>
      <c r="G93" s="18">
        <v>1180687</v>
      </c>
      <c r="H93" s="18">
        <v>580554</v>
      </c>
      <c r="I93" s="18">
        <v>4957768</v>
      </c>
      <c r="J93" s="18">
        <v>15831997</v>
      </c>
      <c r="K93" s="18">
        <v>1325352</v>
      </c>
      <c r="L93" s="18">
        <v>2433179</v>
      </c>
      <c r="M93" s="18">
        <v>58706</v>
      </c>
      <c r="N93" s="18">
        <v>18526</v>
      </c>
    </row>
    <row r="94" spans="1:14" ht="30" customHeight="1">
      <c r="A94" s="22" t="s">
        <v>99</v>
      </c>
      <c r="B94" s="17">
        <f t="shared" si="26"/>
        <v>16652291</v>
      </c>
      <c r="C94" s="18">
        <v>4810909</v>
      </c>
      <c r="D94" s="18">
        <v>2125474</v>
      </c>
      <c r="E94" s="18">
        <v>56619</v>
      </c>
      <c r="F94" s="18">
        <v>83932</v>
      </c>
      <c r="G94" s="18">
        <v>213556</v>
      </c>
      <c r="H94" s="18">
        <v>540403</v>
      </c>
      <c r="I94" s="18">
        <v>4492663</v>
      </c>
      <c r="J94" s="18">
        <v>3935859</v>
      </c>
      <c r="K94" s="18">
        <v>162261</v>
      </c>
      <c r="L94" s="18">
        <v>56375</v>
      </c>
      <c r="M94" s="18">
        <v>32291</v>
      </c>
      <c r="N94" s="18">
        <v>141949</v>
      </c>
    </row>
    <row r="95" spans="1:14" ht="30" customHeight="1">
      <c r="A95" s="22" t="s">
        <v>100</v>
      </c>
      <c r="B95" s="17">
        <f t="shared" si="26"/>
        <v>537971</v>
      </c>
      <c r="C95" s="18">
        <v>12122</v>
      </c>
      <c r="D95" s="18">
        <v>32851</v>
      </c>
      <c r="E95" s="18">
        <v>35465</v>
      </c>
      <c r="F95" s="18">
        <v>36422</v>
      </c>
      <c r="G95" s="18">
        <v>47389</v>
      </c>
      <c r="H95" s="18">
        <v>80370</v>
      </c>
      <c r="I95" s="18">
        <v>81132</v>
      </c>
      <c r="J95" s="18">
        <v>77440</v>
      </c>
      <c r="K95" s="18">
        <v>49625</v>
      </c>
      <c r="L95" s="18">
        <v>52304</v>
      </c>
      <c r="M95" s="18">
        <v>26471</v>
      </c>
      <c r="N95" s="18">
        <v>6380</v>
      </c>
    </row>
    <row r="96" spans="1:14" ht="30" customHeight="1">
      <c r="A96" s="20" t="s">
        <v>101</v>
      </c>
      <c r="B96" s="15">
        <f>SUM(B97:B98)</f>
        <v>148850241</v>
      </c>
      <c r="C96" s="15">
        <f aca="true" t="shared" si="27" ref="C96:M96">SUM(C97:C98)</f>
        <v>13768737</v>
      </c>
      <c r="D96" s="15">
        <f t="shared" si="27"/>
        <v>12203548</v>
      </c>
      <c r="E96" s="15">
        <f t="shared" si="27"/>
        <v>11232807</v>
      </c>
      <c r="F96" s="15">
        <f t="shared" si="27"/>
        <v>13481363</v>
      </c>
      <c r="G96" s="15">
        <f t="shared" si="27"/>
        <v>10229438</v>
      </c>
      <c r="H96" s="15">
        <f t="shared" si="27"/>
        <v>10794251</v>
      </c>
      <c r="I96" s="15">
        <f t="shared" si="27"/>
        <v>14486654</v>
      </c>
      <c r="J96" s="15">
        <f t="shared" si="27"/>
        <v>12789312</v>
      </c>
      <c r="K96" s="15">
        <f t="shared" si="27"/>
        <v>10224510</v>
      </c>
      <c r="L96" s="15">
        <f t="shared" si="27"/>
        <v>11057879</v>
      </c>
      <c r="M96" s="15">
        <f t="shared" si="27"/>
        <v>11966559</v>
      </c>
      <c r="N96" s="15">
        <f>SUM(N97:N98)</f>
        <v>16615183</v>
      </c>
    </row>
    <row r="97" spans="1:14" ht="30" customHeight="1">
      <c r="A97" s="22" t="s">
        <v>102</v>
      </c>
      <c r="B97" s="17">
        <f>SUM(C97:N97)</f>
        <v>79482771</v>
      </c>
      <c r="C97" s="18">
        <v>8695274</v>
      </c>
      <c r="D97" s="18">
        <v>7110224</v>
      </c>
      <c r="E97" s="18">
        <v>6328476</v>
      </c>
      <c r="F97" s="18">
        <v>6877663</v>
      </c>
      <c r="G97" s="18">
        <v>4437248</v>
      </c>
      <c r="H97" s="18">
        <v>4600032</v>
      </c>
      <c r="I97" s="18">
        <v>7821794</v>
      </c>
      <c r="J97" s="18">
        <v>6777444</v>
      </c>
      <c r="K97" s="18">
        <v>5664657</v>
      </c>
      <c r="L97" s="18">
        <v>6154765</v>
      </c>
      <c r="M97" s="18">
        <v>5712268</v>
      </c>
      <c r="N97" s="18">
        <v>9302926</v>
      </c>
    </row>
    <row r="98" spans="1:14" ht="30" customHeight="1">
      <c r="A98" s="22" t="s">
        <v>103</v>
      </c>
      <c r="B98" s="17">
        <f>SUM(C98:N98)</f>
        <v>69367470</v>
      </c>
      <c r="C98" s="18">
        <v>5073463</v>
      </c>
      <c r="D98" s="18">
        <v>5093324</v>
      </c>
      <c r="E98" s="18">
        <v>4904331</v>
      </c>
      <c r="F98" s="18">
        <v>6603700</v>
      </c>
      <c r="G98" s="18">
        <v>5792190</v>
      </c>
      <c r="H98" s="18">
        <v>6194219</v>
      </c>
      <c r="I98" s="18">
        <v>6664860</v>
      </c>
      <c r="J98" s="18">
        <v>6011868</v>
      </c>
      <c r="K98" s="18">
        <v>4559853</v>
      </c>
      <c r="L98" s="18">
        <v>4903114</v>
      </c>
      <c r="M98" s="18">
        <v>6254291</v>
      </c>
      <c r="N98" s="18">
        <v>7312257</v>
      </c>
    </row>
    <row r="99" spans="1:14" ht="30" customHeight="1">
      <c r="A99" s="25" t="s">
        <v>104</v>
      </c>
      <c r="B99" s="13">
        <f>SUM(B100)</f>
        <v>16511299</v>
      </c>
      <c r="C99" s="13">
        <f aca="true" t="shared" si="28" ref="C99:N99">SUM(C100)</f>
        <v>729715</v>
      </c>
      <c r="D99" s="13">
        <f t="shared" si="28"/>
        <v>1229714</v>
      </c>
      <c r="E99" s="13">
        <f t="shared" si="28"/>
        <v>1229714</v>
      </c>
      <c r="F99" s="13">
        <f t="shared" si="28"/>
        <v>1379714</v>
      </c>
      <c r="G99" s="13">
        <f t="shared" si="28"/>
        <v>1379714</v>
      </c>
      <c r="H99" s="13">
        <f t="shared" si="28"/>
        <v>1379714</v>
      </c>
      <c r="I99" s="13">
        <f t="shared" si="28"/>
        <v>1356818</v>
      </c>
      <c r="J99" s="13">
        <f t="shared" si="28"/>
        <v>1356818</v>
      </c>
      <c r="K99" s="13">
        <f t="shared" si="28"/>
        <v>1379714</v>
      </c>
      <c r="L99" s="13">
        <f t="shared" si="28"/>
        <v>1379714</v>
      </c>
      <c r="M99" s="13">
        <f t="shared" si="28"/>
        <v>1379714</v>
      </c>
      <c r="N99" s="13">
        <f t="shared" si="28"/>
        <v>2330236</v>
      </c>
    </row>
    <row r="100" spans="1:14" ht="30" customHeight="1">
      <c r="A100" s="22" t="s">
        <v>105</v>
      </c>
      <c r="B100" s="17">
        <f>SUM(C100:N100)</f>
        <v>16511299</v>
      </c>
      <c r="C100" s="18">
        <v>729715</v>
      </c>
      <c r="D100" s="18">
        <v>1229714</v>
      </c>
      <c r="E100" s="18">
        <v>1229714</v>
      </c>
      <c r="F100" s="18">
        <v>1379714</v>
      </c>
      <c r="G100" s="18">
        <v>1379714</v>
      </c>
      <c r="H100" s="18">
        <v>1379714</v>
      </c>
      <c r="I100" s="18">
        <v>1356818</v>
      </c>
      <c r="J100" s="18">
        <v>1356818</v>
      </c>
      <c r="K100" s="18">
        <v>1379714</v>
      </c>
      <c r="L100" s="18">
        <v>1379714</v>
      </c>
      <c r="M100" s="18">
        <v>1379714</v>
      </c>
      <c r="N100" s="18">
        <v>2330236</v>
      </c>
    </row>
    <row r="101" spans="1:14" ht="30" customHeight="1">
      <c r="A101" s="14" t="s">
        <v>106</v>
      </c>
      <c r="B101" s="15">
        <f>SUM(C101:N101)</f>
        <v>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1</v>
      </c>
    </row>
    <row r="102" spans="1:14" ht="30" customHeight="1">
      <c r="A102" s="14" t="s">
        <v>30</v>
      </c>
      <c r="B102" s="15">
        <f>SUM(C102:N102)</f>
        <v>26491842</v>
      </c>
      <c r="C102" s="15">
        <v>1489783</v>
      </c>
      <c r="D102" s="15">
        <v>1785398</v>
      </c>
      <c r="E102" s="15">
        <v>2454118</v>
      </c>
      <c r="F102" s="15">
        <v>2628140</v>
      </c>
      <c r="G102" s="15">
        <v>4097493</v>
      </c>
      <c r="H102" s="15">
        <v>1308868</v>
      </c>
      <c r="I102" s="15">
        <v>1523482</v>
      </c>
      <c r="J102" s="15">
        <v>2968294</v>
      </c>
      <c r="K102" s="15">
        <v>1324143</v>
      </c>
      <c r="L102" s="15">
        <v>1456238</v>
      </c>
      <c r="M102" s="15">
        <v>1263611</v>
      </c>
      <c r="N102" s="15">
        <v>4192274</v>
      </c>
    </row>
    <row r="103" spans="1:14" s="9" customFormat="1" ht="30" customHeight="1">
      <c r="A103" s="12" t="s">
        <v>107</v>
      </c>
      <c r="B103" s="13">
        <f>B104</f>
        <v>36109818</v>
      </c>
      <c r="C103" s="13">
        <f aca="true" t="shared" si="29" ref="C103:N103">C104</f>
        <v>4161204</v>
      </c>
      <c r="D103" s="13">
        <f t="shared" si="29"/>
        <v>4347683</v>
      </c>
      <c r="E103" s="13">
        <f t="shared" si="29"/>
        <v>4604222</v>
      </c>
      <c r="F103" s="13">
        <f t="shared" si="29"/>
        <v>4003312</v>
      </c>
      <c r="G103" s="13">
        <f t="shared" si="29"/>
        <v>2685120</v>
      </c>
      <c r="H103" s="13">
        <f t="shared" si="29"/>
        <v>2537478</v>
      </c>
      <c r="I103" s="13">
        <f t="shared" si="29"/>
        <v>2698254</v>
      </c>
      <c r="J103" s="13">
        <f t="shared" si="29"/>
        <v>2341944</v>
      </c>
      <c r="K103" s="13">
        <f t="shared" si="29"/>
        <v>2185432</v>
      </c>
      <c r="L103" s="13">
        <f t="shared" si="29"/>
        <v>2183504</v>
      </c>
      <c r="M103" s="13">
        <f t="shared" si="29"/>
        <v>2181971</v>
      </c>
      <c r="N103" s="13">
        <f t="shared" si="29"/>
        <v>2179694</v>
      </c>
    </row>
    <row r="104" spans="1:14" ht="30" customHeight="1">
      <c r="A104" s="20" t="s">
        <v>108</v>
      </c>
      <c r="B104" s="26">
        <f>SUM(B105:B108)</f>
        <v>36109818</v>
      </c>
      <c r="C104" s="26">
        <f aca="true" t="shared" si="30" ref="C104:N104">SUM(C105:C108)</f>
        <v>4161204</v>
      </c>
      <c r="D104" s="26">
        <f>SUM(D105:D108)</f>
        <v>4347683</v>
      </c>
      <c r="E104" s="26">
        <f t="shared" si="30"/>
        <v>4604222</v>
      </c>
      <c r="F104" s="26">
        <f t="shared" si="30"/>
        <v>4003312</v>
      </c>
      <c r="G104" s="26">
        <f t="shared" si="30"/>
        <v>2685120</v>
      </c>
      <c r="H104" s="26">
        <f t="shared" si="30"/>
        <v>2537478</v>
      </c>
      <c r="I104" s="26">
        <f t="shared" si="30"/>
        <v>2698254</v>
      </c>
      <c r="J104" s="26">
        <f t="shared" si="30"/>
        <v>2341944</v>
      </c>
      <c r="K104" s="26">
        <f t="shared" si="30"/>
        <v>2185432</v>
      </c>
      <c r="L104" s="26">
        <f t="shared" si="30"/>
        <v>2183504</v>
      </c>
      <c r="M104" s="26">
        <f t="shared" si="30"/>
        <v>2181971</v>
      </c>
      <c r="N104" s="26">
        <f t="shared" si="30"/>
        <v>2179694</v>
      </c>
    </row>
    <row r="105" spans="1:14" ht="42.75" customHeight="1">
      <c r="A105" s="19" t="s">
        <v>109</v>
      </c>
      <c r="B105" s="27">
        <f>SUM(C105:N105)</f>
        <v>36025479</v>
      </c>
      <c r="C105" s="18">
        <v>4154200</v>
      </c>
      <c r="D105" s="18">
        <v>4338938</v>
      </c>
      <c r="E105" s="18">
        <v>4598047</v>
      </c>
      <c r="F105" s="18">
        <v>3994265</v>
      </c>
      <c r="G105" s="18">
        <v>2674281</v>
      </c>
      <c r="H105" s="18">
        <v>2531679</v>
      </c>
      <c r="I105" s="18">
        <v>2694154</v>
      </c>
      <c r="J105" s="18">
        <v>2334771</v>
      </c>
      <c r="K105" s="18">
        <v>2176286</v>
      </c>
      <c r="L105" s="18">
        <v>2176286</v>
      </c>
      <c r="M105" s="18">
        <v>2176286</v>
      </c>
      <c r="N105" s="18">
        <v>2176286</v>
      </c>
    </row>
    <row r="106" spans="1:14" ht="30" customHeight="1">
      <c r="A106" s="16" t="s">
        <v>110</v>
      </c>
      <c r="B106" s="27">
        <f>SUM(C106:N106)</f>
        <v>0</v>
      </c>
      <c r="C106" s="18">
        <v>0</v>
      </c>
      <c r="D106" s="18"/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1:14" ht="39" customHeight="1">
      <c r="A107" s="19" t="s">
        <v>111</v>
      </c>
      <c r="B107" s="27">
        <f>SUM(C107:N107)</f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</row>
    <row r="108" spans="1:14" ht="30" customHeight="1">
      <c r="A108" s="16" t="s">
        <v>112</v>
      </c>
      <c r="B108" s="17">
        <f>SUM(C108:N108)</f>
        <v>84339</v>
      </c>
      <c r="C108" s="18">
        <v>7004</v>
      </c>
      <c r="D108" s="18">
        <v>8745</v>
      </c>
      <c r="E108" s="18">
        <v>6175</v>
      </c>
      <c r="F108" s="18">
        <v>9047</v>
      </c>
      <c r="G108" s="18">
        <v>10839</v>
      </c>
      <c r="H108" s="18">
        <v>5799</v>
      </c>
      <c r="I108" s="18">
        <v>4100</v>
      </c>
      <c r="J108" s="18">
        <v>7173</v>
      </c>
      <c r="K108" s="18">
        <v>9146</v>
      </c>
      <c r="L108" s="18">
        <v>7218</v>
      </c>
      <c r="M108" s="18">
        <v>5685</v>
      </c>
      <c r="N108" s="18">
        <v>3408</v>
      </c>
    </row>
    <row r="109" spans="1:14" s="9" customFormat="1" ht="30" customHeight="1">
      <c r="A109" s="12" t="s">
        <v>113</v>
      </c>
      <c r="B109" s="13">
        <f>B110</f>
        <v>771978578</v>
      </c>
      <c r="C109" s="13">
        <f>C110</f>
        <v>50083787</v>
      </c>
      <c r="D109" s="13">
        <f aca="true" t="shared" si="31" ref="D109:N109">D110</f>
        <v>53306351</v>
      </c>
      <c r="E109" s="13">
        <f t="shared" si="31"/>
        <v>52321069</v>
      </c>
      <c r="F109" s="13">
        <f t="shared" si="31"/>
        <v>51759688</v>
      </c>
      <c r="G109" s="13">
        <f t="shared" si="31"/>
        <v>54123000</v>
      </c>
      <c r="H109" s="13">
        <f t="shared" si="31"/>
        <v>52579939</v>
      </c>
      <c r="I109" s="13">
        <f t="shared" si="31"/>
        <v>53240080</v>
      </c>
      <c r="J109" s="13">
        <f t="shared" si="31"/>
        <v>51783170</v>
      </c>
      <c r="K109" s="13">
        <f t="shared" si="31"/>
        <v>52852686</v>
      </c>
      <c r="L109" s="13">
        <f t="shared" si="31"/>
        <v>50258415</v>
      </c>
      <c r="M109" s="13">
        <f t="shared" si="31"/>
        <v>73502358</v>
      </c>
      <c r="N109" s="13">
        <f t="shared" si="31"/>
        <v>176168035</v>
      </c>
    </row>
    <row r="110" spans="1:14" ht="30" customHeight="1">
      <c r="A110" s="20" t="s">
        <v>114</v>
      </c>
      <c r="B110" s="15">
        <f aca="true" t="shared" si="32" ref="B110:N110">B111+B121+B122+B123+B124+B125+B126+B127+B128+B129</f>
        <v>771978578</v>
      </c>
      <c r="C110" s="15">
        <f t="shared" si="32"/>
        <v>50083787</v>
      </c>
      <c r="D110" s="15">
        <f t="shared" si="32"/>
        <v>53306351</v>
      </c>
      <c r="E110" s="15">
        <f t="shared" si="32"/>
        <v>52321069</v>
      </c>
      <c r="F110" s="15">
        <f t="shared" si="32"/>
        <v>51759688</v>
      </c>
      <c r="G110" s="15">
        <f t="shared" si="32"/>
        <v>54123000</v>
      </c>
      <c r="H110" s="15">
        <f t="shared" si="32"/>
        <v>52579939</v>
      </c>
      <c r="I110" s="15">
        <f t="shared" si="32"/>
        <v>53240080</v>
      </c>
      <c r="J110" s="15">
        <f t="shared" si="32"/>
        <v>51783170</v>
      </c>
      <c r="K110" s="15">
        <f t="shared" si="32"/>
        <v>52852686</v>
      </c>
      <c r="L110" s="15">
        <f t="shared" si="32"/>
        <v>50258415</v>
      </c>
      <c r="M110" s="15">
        <f t="shared" si="32"/>
        <v>73502358</v>
      </c>
      <c r="N110" s="15">
        <f t="shared" si="32"/>
        <v>176168035</v>
      </c>
    </row>
    <row r="111" spans="1:14" ht="30" customHeight="1">
      <c r="A111" s="14" t="s">
        <v>115</v>
      </c>
      <c r="B111" s="28">
        <f>SUM(B112:B120)</f>
        <v>568906218</v>
      </c>
      <c r="C111" s="28">
        <f aca="true" t="shared" si="33" ref="C111:N111">SUM(C112:C120)</f>
        <v>45549087</v>
      </c>
      <c r="D111" s="28">
        <f t="shared" si="33"/>
        <v>48602455</v>
      </c>
      <c r="E111" s="28">
        <f t="shared" si="33"/>
        <v>47881403</v>
      </c>
      <c r="F111" s="28">
        <f t="shared" si="33"/>
        <v>46889619</v>
      </c>
      <c r="G111" s="28">
        <f t="shared" si="33"/>
        <v>49600477</v>
      </c>
      <c r="H111" s="28">
        <f t="shared" si="33"/>
        <v>48572129</v>
      </c>
      <c r="I111" s="28">
        <f t="shared" si="33"/>
        <v>49136130</v>
      </c>
      <c r="J111" s="28">
        <f t="shared" si="33"/>
        <v>47892160</v>
      </c>
      <c r="K111" s="28">
        <f t="shared" si="33"/>
        <v>48240939</v>
      </c>
      <c r="L111" s="28">
        <f t="shared" si="33"/>
        <v>46775899</v>
      </c>
      <c r="M111" s="28">
        <f t="shared" si="33"/>
        <v>45541056</v>
      </c>
      <c r="N111" s="28">
        <f t="shared" si="33"/>
        <v>44224864</v>
      </c>
    </row>
    <row r="112" spans="1:14" ht="30" customHeight="1">
      <c r="A112" s="22" t="s">
        <v>116</v>
      </c>
      <c r="B112" s="27">
        <f aca="true" t="shared" si="34" ref="B112:B129">SUM(C112:N112)</f>
        <v>58936047</v>
      </c>
      <c r="C112" s="18">
        <v>6227519</v>
      </c>
      <c r="D112" s="18">
        <v>7536872</v>
      </c>
      <c r="E112" s="18">
        <v>5809793</v>
      </c>
      <c r="F112" s="18">
        <v>4570998</v>
      </c>
      <c r="G112" s="18">
        <v>4500592</v>
      </c>
      <c r="H112" s="18">
        <v>4504092</v>
      </c>
      <c r="I112" s="18">
        <v>4104934</v>
      </c>
      <c r="J112" s="18">
        <v>4282832</v>
      </c>
      <c r="K112" s="18">
        <v>4650824</v>
      </c>
      <c r="L112" s="18">
        <v>4267641</v>
      </c>
      <c r="M112" s="18">
        <v>3719544</v>
      </c>
      <c r="N112" s="18">
        <v>4760406</v>
      </c>
    </row>
    <row r="113" spans="1:14" ht="30" customHeight="1">
      <c r="A113" s="22" t="s">
        <v>117</v>
      </c>
      <c r="B113" s="27">
        <f t="shared" si="34"/>
        <v>62193635</v>
      </c>
      <c r="C113" s="18">
        <v>4273430</v>
      </c>
      <c r="D113" s="18">
        <v>6551171</v>
      </c>
      <c r="E113" s="18">
        <v>5055178</v>
      </c>
      <c r="F113" s="18">
        <v>5314230</v>
      </c>
      <c r="G113" s="18">
        <v>6949059</v>
      </c>
      <c r="H113" s="18">
        <v>6627896</v>
      </c>
      <c r="I113" s="18">
        <v>6126231</v>
      </c>
      <c r="J113" s="18">
        <v>5123252</v>
      </c>
      <c r="K113" s="18">
        <v>5232543</v>
      </c>
      <c r="L113" s="18">
        <v>5232543</v>
      </c>
      <c r="M113" s="18">
        <v>3309177</v>
      </c>
      <c r="N113" s="18">
        <v>2398925</v>
      </c>
    </row>
    <row r="114" spans="1:14" ht="30" customHeight="1">
      <c r="A114" s="22" t="s">
        <v>118</v>
      </c>
      <c r="B114" s="27">
        <f t="shared" si="34"/>
        <v>22731589</v>
      </c>
      <c r="C114" s="18">
        <v>2170672</v>
      </c>
      <c r="D114" s="18">
        <v>1564118</v>
      </c>
      <c r="E114" s="18">
        <v>1012210</v>
      </c>
      <c r="F114" s="18">
        <v>1313235</v>
      </c>
      <c r="G114" s="18">
        <v>1388653</v>
      </c>
      <c r="H114" s="18">
        <v>1010397</v>
      </c>
      <c r="I114" s="18">
        <v>2215163</v>
      </c>
      <c r="J114" s="18">
        <v>2059419</v>
      </c>
      <c r="K114" s="18">
        <v>2516770</v>
      </c>
      <c r="L114" s="18">
        <v>2753556</v>
      </c>
      <c r="M114" s="18">
        <v>2319306</v>
      </c>
      <c r="N114" s="18">
        <v>2408090</v>
      </c>
    </row>
    <row r="115" spans="1:14" ht="30" customHeight="1">
      <c r="A115" s="29" t="s">
        <v>119</v>
      </c>
      <c r="B115" s="27">
        <f t="shared" si="34"/>
        <v>1138773</v>
      </c>
      <c r="C115" s="18">
        <v>140588</v>
      </c>
      <c r="D115" s="18">
        <v>34918</v>
      </c>
      <c r="E115" s="18">
        <v>129553</v>
      </c>
      <c r="F115" s="18">
        <v>155753</v>
      </c>
      <c r="G115" s="18">
        <v>94189</v>
      </c>
      <c r="H115" s="18">
        <v>89415</v>
      </c>
      <c r="I115" s="18">
        <v>157363</v>
      </c>
      <c r="J115" s="18">
        <v>142696</v>
      </c>
      <c r="K115" s="18">
        <v>93885</v>
      </c>
      <c r="L115" s="18">
        <v>93885</v>
      </c>
      <c r="M115" s="18">
        <v>3217</v>
      </c>
      <c r="N115" s="18">
        <v>3311</v>
      </c>
    </row>
    <row r="116" spans="1:14" ht="30" customHeight="1">
      <c r="A116" s="29" t="s">
        <v>120</v>
      </c>
      <c r="B116" s="27">
        <f t="shared" si="34"/>
        <v>377725440</v>
      </c>
      <c r="C116" s="18">
        <v>28888478</v>
      </c>
      <c r="D116" s="18">
        <v>29066982</v>
      </c>
      <c r="E116" s="18">
        <v>32026274</v>
      </c>
      <c r="F116" s="18">
        <v>31687009</v>
      </c>
      <c r="G116" s="18">
        <v>32819590</v>
      </c>
      <c r="H116" s="18">
        <v>32491935</v>
      </c>
      <c r="I116" s="18">
        <v>32684045</v>
      </c>
      <c r="J116" s="18">
        <v>32435567</v>
      </c>
      <c r="K116" s="18">
        <v>31898523</v>
      </c>
      <c r="L116" s="18">
        <v>30579880</v>
      </c>
      <c r="M116" s="18">
        <v>32341418</v>
      </c>
      <c r="N116" s="18">
        <v>30805739</v>
      </c>
    </row>
    <row r="117" spans="1:14" ht="30" customHeight="1">
      <c r="A117" s="29" t="s">
        <v>121</v>
      </c>
      <c r="B117" s="27">
        <f t="shared" si="34"/>
        <v>9365975</v>
      </c>
      <c r="C117" s="18">
        <v>780498</v>
      </c>
      <c r="D117" s="18">
        <v>780498</v>
      </c>
      <c r="E117" s="18">
        <v>780498</v>
      </c>
      <c r="F117" s="18">
        <v>780498</v>
      </c>
      <c r="G117" s="18">
        <v>780498</v>
      </c>
      <c r="H117" s="18">
        <v>780498</v>
      </c>
      <c r="I117" s="18">
        <v>780498</v>
      </c>
      <c r="J117" s="18">
        <v>780498</v>
      </c>
      <c r="K117" s="18">
        <v>780498</v>
      </c>
      <c r="L117" s="18">
        <v>780498</v>
      </c>
      <c r="M117" s="18">
        <v>780498</v>
      </c>
      <c r="N117" s="18">
        <v>780497</v>
      </c>
    </row>
    <row r="118" spans="1:14" ht="30" customHeight="1">
      <c r="A118" s="29" t="s">
        <v>122</v>
      </c>
      <c r="B118" s="27">
        <f t="shared" si="34"/>
        <v>1</v>
      </c>
      <c r="C118" s="18"/>
      <c r="D118" s="18"/>
      <c r="E118" s="18">
        <v>1</v>
      </c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ht="30" customHeight="1">
      <c r="A119" s="29" t="s">
        <v>123</v>
      </c>
      <c r="B119" s="27">
        <f t="shared" si="34"/>
        <v>27657950</v>
      </c>
      <c r="C119" s="18">
        <v>2304831</v>
      </c>
      <c r="D119" s="18">
        <v>2304829</v>
      </c>
      <c r="E119" s="18">
        <v>2304829</v>
      </c>
      <c r="F119" s="18">
        <v>2304829</v>
      </c>
      <c r="G119" s="18">
        <v>2304829</v>
      </c>
      <c r="H119" s="18">
        <v>2304829</v>
      </c>
      <c r="I119" s="18">
        <v>2304829</v>
      </c>
      <c r="J119" s="18">
        <v>2304829</v>
      </c>
      <c r="K119" s="18">
        <v>2304829</v>
      </c>
      <c r="L119" s="18">
        <v>2304829</v>
      </c>
      <c r="M119" s="18">
        <v>2304829</v>
      </c>
      <c r="N119" s="18">
        <v>2304829</v>
      </c>
    </row>
    <row r="120" spans="1:14" ht="30" customHeight="1">
      <c r="A120" s="29" t="s">
        <v>124</v>
      </c>
      <c r="B120" s="27">
        <f t="shared" si="34"/>
        <v>9156808</v>
      </c>
      <c r="C120" s="18">
        <v>763071</v>
      </c>
      <c r="D120" s="18">
        <v>763067</v>
      </c>
      <c r="E120" s="18">
        <v>763067</v>
      </c>
      <c r="F120" s="18">
        <v>763067</v>
      </c>
      <c r="G120" s="18">
        <v>763067</v>
      </c>
      <c r="H120" s="18">
        <v>763067</v>
      </c>
      <c r="I120" s="18">
        <v>763067</v>
      </c>
      <c r="J120" s="18">
        <v>763067</v>
      </c>
      <c r="K120" s="18">
        <v>763067</v>
      </c>
      <c r="L120" s="18">
        <v>763067</v>
      </c>
      <c r="M120" s="18">
        <v>763067</v>
      </c>
      <c r="N120" s="18">
        <v>763067</v>
      </c>
    </row>
    <row r="121" spans="1:14" ht="30" customHeight="1">
      <c r="A121" s="14" t="s">
        <v>125</v>
      </c>
      <c r="B121" s="27">
        <f t="shared" si="34"/>
        <v>26840631</v>
      </c>
      <c r="C121" s="18">
        <v>2765846</v>
      </c>
      <c r="D121" s="18">
        <v>3155829</v>
      </c>
      <c r="E121" s="18">
        <v>2310171</v>
      </c>
      <c r="F121" s="18">
        <v>2462876</v>
      </c>
      <c r="G121" s="18">
        <v>2544996</v>
      </c>
      <c r="H121" s="18">
        <v>2242263</v>
      </c>
      <c r="I121" s="18">
        <v>1798049</v>
      </c>
      <c r="J121" s="18">
        <v>2021396</v>
      </c>
      <c r="K121" s="18">
        <v>2062780</v>
      </c>
      <c r="L121" s="18">
        <v>1660691</v>
      </c>
      <c r="M121" s="18">
        <v>1753910</v>
      </c>
      <c r="N121" s="18">
        <v>2061824</v>
      </c>
    </row>
    <row r="122" spans="1:14" ht="30" customHeight="1">
      <c r="A122" s="14" t="s">
        <v>126</v>
      </c>
      <c r="B122" s="30">
        <f t="shared" si="34"/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</row>
    <row r="123" spans="1:14" ht="30" customHeight="1">
      <c r="A123" s="14" t="s">
        <v>127</v>
      </c>
      <c r="B123" s="27">
        <f t="shared" si="34"/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</row>
    <row r="124" spans="1:14" ht="30" customHeight="1">
      <c r="A124" s="14" t="s">
        <v>128</v>
      </c>
      <c r="B124" s="27">
        <f t="shared" si="34"/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</row>
    <row r="125" spans="1:14" ht="30" customHeight="1">
      <c r="A125" s="20" t="s">
        <v>129</v>
      </c>
      <c r="B125" s="27">
        <f t="shared" si="34"/>
        <v>1529501</v>
      </c>
      <c r="C125" s="18">
        <v>171656</v>
      </c>
      <c r="D125" s="18">
        <v>107544</v>
      </c>
      <c r="E125" s="18">
        <v>112575</v>
      </c>
      <c r="F125" s="18">
        <v>126560</v>
      </c>
      <c r="G125" s="18">
        <v>103226</v>
      </c>
      <c r="H125" s="18">
        <v>141890</v>
      </c>
      <c r="I125" s="18">
        <v>119106</v>
      </c>
      <c r="J125" s="18">
        <v>180520</v>
      </c>
      <c r="K125" s="18">
        <v>109106</v>
      </c>
      <c r="L125" s="18">
        <v>111745</v>
      </c>
      <c r="M125" s="18">
        <v>130217</v>
      </c>
      <c r="N125" s="18">
        <v>115356</v>
      </c>
    </row>
    <row r="126" spans="1:14" ht="30" customHeight="1">
      <c r="A126" s="20" t="s">
        <v>130</v>
      </c>
      <c r="B126" s="27">
        <f t="shared" si="34"/>
        <v>0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ht="30" customHeight="1">
      <c r="A127" s="20" t="s">
        <v>131</v>
      </c>
      <c r="B127" s="27">
        <f t="shared" si="34"/>
        <v>0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30" customHeight="1">
      <c r="A128" s="20" t="s">
        <v>132</v>
      </c>
      <c r="B128" s="27">
        <f t="shared" si="34"/>
        <v>174702228</v>
      </c>
      <c r="C128" s="18">
        <v>1597198</v>
      </c>
      <c r="D128" s="18">
        <v>1440523</v>
      </c>
      <c r="E128" s="18">
        <v>2016920</v>
      </c>
      <c r="F128" s="18">
        <v>2280633</v>
      </c>
      <c r="G128" s="18">
        <v>1874301</v>
      </c>
      <c r="H128" s="18">
        <v>1623657</v>
      </c>
      <c r="I128" s="18">
        <v>2186795</v>
      </c>
      <c r="J128" s="18">
        <v>1689094</v>
      </c>
      <c r="K128" s="18">
        <v>2439861</v>
      </c>
      <c r="L128" s="18">
        <v>1710080</v>
      </c>
      <c r="M128" s="18">
        <v>26077175</v>
      </c>
      <c r="N128" s="18">
        <v>129765991</v>
      </c>
    </row>
    <row r="129" spans="1:14" ht="30" customHeight="1">
      <c r="A129" s="20" t="s">
        <v>133</v>
      </c>
      <c r="B129" s="27">
        <f t="shared" si="34"/>
        <v>0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ht="30" customHeight="1">
      <c r="A130" s="31"/>
      <c r="B130" s="32"/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ht="30" customHeight="1">
      <c r="A131" s="31"/>
      <c r="B131" s="34"/>
      <c r="C131" s="34"/>
      <c r="D131" s="34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1:14" ht="30" customHeight="1">
      <c r="A132" s="25" t="s">
        <v>134</v>
      </c>
      <c r="B132" s="24">
        <f>SUM(C132:N132)</f>
        <v>17686086</v>
      </c>
      <c r="C132" s="24">
        <v>2066862</v>
      </c>
      <c r="D132" s="24">
        <v>1979661</v>
      </c>
      <c r="E132" s="24">
        <v>1006549</v>
      </c>
      <c r="F132" s="24">
        <v>1642055</v>
      </c>
      <c r="G132" s="24">
        <v>933955</v>
      </c>
      <c r="H132" s="24">
        <v>1879318</v>
      </c>
      <c r="I132" s="24">
        <v>987802</v>
      </c>
      <c r="J132" s="24">
        <v>1651903</v>
      </c>
      <c r="K132" s="24">
        <v>1090389</v>
      </c>
      <c r="L132" s="24">
        <v>1667196</v>
      </c>
      <c r="M132" s="24">
        <v>906727</v>
      </c>
      <c r="N132" s="24">
        <v>1873669</v>
      </c>
    </row>
    <row r="133" spans="1:14" ht="30" customHeight="1">
      <c r="A133" s="36"/>
      <c r="B133" s="37"/>
      <c r="C133" s="37"/>
      <c r="D133" s="37"/>
      <c r="E133" s="37"/>
      <c r="F133" s="37"/>
      <c r="G133" s="35"/>
      <c r="H133" s="35"/>
      <c r="I133" s="35"/>
      <c r="J133" s="35"/>
      <c r="K133" s="35"/>
      <c r="L133" s="35"/>
      <c r="M133" s="35"/>
      <c r="N133" s="35"/>
    </row>
    <row r="134" spans="1:14" ht="30" customHeight="1">
      <c r="A134" s="25" t="s">
        <v>135</v>
      </c>
      <c r="B134" s="13">
        <f>B135+B137+B139</f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</row>
    <row r="135" spans="1:14" ht="30" customHeight="1">
      <c r="A135" s="25" t="s">
        <v>136</v>
      </c>
      <c r="B135" s="38">
        <f aca="true" t="shared" si="35" ref="B135:B140">SUM(C135:N135)</f>
        <v>0</v>
      </c>
      <c r="C135" s="38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</row>
    <row r="136" spans="1:14" ht="30" customHeight="1">
      <c r="A136" s="19" t="s">
        <v>137</v>
      </c>
      <c r="B136" s="27">
        <f t="shared" si="35"/>
        <v>0</v>
      </c>
      <c r="C136" s="27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</row>
    <row r="137" spans="1:14" ht="30" customHeight="1">
      <c r="A137" s="20" t="s">
        <v>138</v>
      </c>
      <c r="B137" s="27">
        <f t="shared" si="35"/>
        <v>0</v>
      </c>
      <c r="C137" s="27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</row>
    <row r="138" spans="1:14" ht="30" customHeight="1">
      <c r="A138" s="19" t="s">
        <v>139</v>
      </c>
      <c r="B138" s="27">
        <f t="shared" si="35"/>
        <v>0</v>
      </c>
      <c r="C138" s="27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</row>
    <row r="139" spans="1:14" ht="47.25" customHeight="1">
      <c r="A139" s="20" t="s">
        <v>140</v>
      </c>
      <c r="B139" s="27">
        <f t="shared" si="35"/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</row>
    <row r="140" spans="1:14" ht="40.5" customHeight="1">
      <c r="A140" s="19" t="s">
        <v>141</v>
      </c>
      <c r="B140" s="27">
        <f t="shared" si="35"/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</row>
    <row r="141" spans="1:14" ht="30" customHeight="1">
      <c r="A141" s="25" t="s">
        <v>142</v>
      </c>
      <c r="B141" s="11">
        <f aca="true" t="shared" si="36" ref="B141:N141">B8+B24+B26+B103+B109+B132+B134</f>
        <v>2995255223</v>
      </c>
      <c r="C141" s="11">
        <f t="shared" si="36"/>
        <v>317942985</v>
      </c>
      <c r="D141" s="11">
        <f t="shared" si="36"/>
        <v>209243437</v>
      </c>
      <c r="E141" s="11">
        <f t="shared" si="36"/>
        <v>307187300</v>
      </c>
      <c r="F141" s="11">
        <f t="shared" si="36"/>
        <v>192666048</v>
      </c>
      <c r="G141" s="11">
        <f t="shared" si="36"/>
        <v>267701744</v>
      </c>
      <c r="H141" s="11">
        <f t="shared" si="36"/>
        <v>188343191</v>
      </c>
      <c r="I141" s="11">
        <f t="shared" si="36"/>
        <v>283224270</v>
      </c>
      <c r="J141" s="11">
        <f t="shared" si="36"/>
        <v>215658973</v>
      </c>
      <c r="K141" s="11">
        <f t="shared" si="36"/>
        <v>257747778</v>
      </c>
      <c r="L141" s="11">
        <f t="shared" si="36"/>
        <v>171424897</v>
      </c>
      <c r="M141" s="11">
        <f t="shared" si="36"/>
        <v>269712230</v>
      </c>
      <c r="N141" s="11">
        <f t="shared" si="36"/>
        <v>314402370</v>
      </c>
    </row>
    <row r="142" spans="1:14" ht="46.5" customHeight="1">
      <c r="A142" s="25" t="s">
        <v>143</v>
      </c>
      <c r="B142" s="13">
        <f>B143+B167</f>
        <v>53986673813</v>
      </c>
      <c r="C142" s="13">
        <f>C144+C150+C165+C167</f>
        <v>6208538382</v>
      </c>
      <c r="D142" s="13">
        <f aca="true" t="shared" si="37" ref="D142:N142">D144+D150+D165+D167</f>
        <v>5002575659</v>
      </c>
      <c r="E142" s="13">
        <f t="shared" si="37"/>
        <v>4150414930</v>
      </c>
      <c r="F142" s="13">
        <f t="shared" si="37"/>
        <v>4007449070</v>
      </c>
      <c r="G142" s="13">
        <f t="shared" si="37"/>
        <v>5453953441</v>
      </c>
      <c r="H142" s="13">
        <f t="shared" si="37"/>
        <v>4653370925</v>
      </c>
      <c r="I142" s="13">
        <f t="shared" si="37"/>
        <v>5772352157</v>
      </c>
      <c r="J142" s="13">
        <f t="shared" si="37"/>
        <v>3542775444</v>
      </c>
      <c r="K142" s="13">
        <f t="shared" si="37"/>
        <v>5397665094</v>
      </c>
      <c r="L142" s="13">
        <f t="shared" si="37"/>
        <v>3503796297</v>
      </c>
      <c r="M142" s="13">
        <f t="shared" si="37"/>
        <v>2732082183</v>
      </c>
      <c r="N142" s="13">
        <f t="shared" si="37"/>
        <v>3468743242</v>
      </c>
    </row>
    <row r="143" spans="1:14" s="41" customFormat="1" ht="30" customHeight="1">
      <c r="A143" s="39" t="s">
        <v>144</v>
      </c>
      <c r="B143" s="40">
        <f>B144+B150+B165</f>
        <v>51999340300</v>
      </c>
      <c r="C143" s="40">
        <f aca="true" t="shared" si="38" ref="C143:N143">C144+C150+C165</f>
        <v>6073031232</v>
      </c>
      <c r="D143" s="40">
        <f t="shared" si="38"/>
        <v>4768755347</v>
      </c>
      <c r="E143" s="40">
        <f t="shared" si="38"/>
        <v>4081916573</v>
      </c>
      <c r="F143" s="40">
        <f t="shared" si="38"/>
        <v>3807103574</v>
      </c>
      <c r="G143" s="40">
        <f t="shared" si="38"/>
        <v>5316417907</v>
      </c>
      <c r="H143" s="40">
        <f t="shared" si="38"/>
        <v>4450681837</v>
      </c>
      <c r="I143" s="40">
        <f t="shared" si="38"/>
        <v>5607258211</v>
      </c>
      <c r="J143" s="40">
        <f t="shared" si="38"/>
        <v>3399355414</v>
      </c>
      <c r="K143" s="40">
        <f t="shared" si="38"/>
        <v>5227922599</v>
      </c>
      <c r="L143" s="40">
        <f t="shared" si="38"/>
        <v>3357198407</v>
      </c>
      <c r="M143" s="40">
        <f t="shared" si="38"/>
        <v>2543750390</v>
      </c>
      <c r="N143" s="40">
        <f t="shared" si="38"/>
        <v>3272991820</v>
      </c>
    </row>
    <row r="144" spans="1:14" s="9" customFormat="1" ht="30" customHeight="1">
      <c r="A144" s="42" t="s">
        <v>145</v>
      </c>
      <c r="B144" s="28">
        <f>SUM(B145:B149)</f>
        <v>15260633331</v>
      </c>
      <c r="C144" s="21">
        <f>SUM(C145:C149)</f>
        <v>1250290395</v>
      </c>
      <c r="D144" s="21">
        <f aca="true" t="shared" si="39" ref="D144:J144">SUM(D145:D149)</f>
        <v>1436329523</v>
      </c>
      <c r="E144" s="21">
        <f t="shared" si="39"/>
        <v>1211457445</v>
      </c>
      <c r="F144" s="21">
        <f t="shared" si="39"/>
        <v>1357379255</v>
      </c>
      <c r="G144" s="21">
        <f t="shared" si="39"/>
        <v>1140518989</v>
      </c>
      <c r="H144" s="21">
        <f t="shared" si="39"/>
        <v>1107840688</v>
      </c>
      <c r="I144" s="21">
        <f t="shared" si="39"/>
        <v>1361414441</v>
      </c>
      <c r="J144" s="21">
        <f t="shared" si="39"/>
        <v>1172796298</v>
      </c>
      <c r="K144" s="21">
        <f>SUM(K145:K149)</f>
        <v>1292155294</v>
      </c>
      <c r="L144" s="21">
        <f>SUM(L145:L149)</f>
        <v>1473542414</v>
      </c>
      <c r="M144" s="21">
        <f>SUM(M145:M149)</f>
        <v>1169693962</v>
      </c>
      <c r="N144" s="21">
        <f>SUM(N145:N149)</f>
        <v>1287214627</v>
      </c>
    </row>
    <row r="145" spans="1:14" ht="30" customHeight="1">
      <c r="A145" s="19" t="s">
        <v>146</v>
      </c>
      <c r="B145" s="27">
        <f>SUM(C145:N145)</f>
        <v>12733784784</v>
      </c>
      <c r="C145" s="18">
        <v>1036929147</v>
      </c>
      <c r="D145" s="18">
        <v>1218002157</v>
      </c>
      <c r="E145" s="18">
        <v>1012040924</v>
      </c>
      <c r="F145" s="18">
        <v>1116080538</v>
      </c>
      <c r="G145" s="18">
        <v>945139517</v>
      </c>
      <c r="H145" s="18">
        <v>907204001</v>
      </c>
      <c r="I145" s="18">
        <v>1130908156</v>
      </c>
      <c r="J145" s="18">
        <v>973609287</v>
      </c>
      <c r="K145" s="18">
        <v>1085072667</v>
      </c>
      <c r="L145" s="18">
        <v>1244659052</v>
      </c>
      <c r="M145" s="18">
        <v>973299342</v>
      </c>
      <c r="N145" s="18">
        <v>1090839996</v>
      </c>
    </row>
    <row r="146" spans="1:14" ht="30" customHeight="1">
      <c r="A146" s="19" t="s">
        <v>147</v>
      </c>
      <c r="B146" s="27">
        <f>SUM(C146:N146)</f>
        <v>1180652469</v>
      </c>
      <c r="C146" s="18">
        <v>96728376</v>
      </c>
      <c r="D146" s="18">
        <v>111750212</v>
      </c>
      <c r="E146" s="18">
        <v>94389921</v>
      </c>
      <c r="F146" s="18">
        <v>104165309</v>
      </c>
      <c r="G146" s="18">
        <v>88103977</v>
      </c>
      <c r="H146" s="18">
        <v>94365741</v>
      </c>
      <c r="I146" s="18">
        <v>105558487</v>
      </c>
      <c r="J146" s="18">
        <v>90778949</v>
      </c>
      <c r="K146" s="18">
        <v>101251862</v>
      </c>
      <c r="L146" s="18">
        <v>101016057</v>
      </c>
      <c r="M146" s="18">
        <v>90749827</v>
      </c>
      <c r="N146" s="18">
        <v>101793751</v>
      </c>
    </row>
    <row r="147" spans="1:14" ht="30" customHeight="1">
      <c r="A147" s="19" t="s">
        <v>148</v>
      </c>
      <c r="B147" s="27">
        <f>SUM(C147:N147)</f>
        <v>200689500</v>
      </c>
      <c r="C147" s="18">
        <v>14078209</v>
      </c>
      <c r="D147" s="18">
        <v>21478486</v>
      </c>
      <c r="E147" s="18">
        <v>14765939</v>
      </c>
      <c r="F147" s="18">
        <v>16773180</v>
      </c>
      <c r="G147" s="18">
        <v>15980534</v>
      </c>
      <c r="H147" s="18">
        <v>16706938</v>
      </c>
      <c r="I147" s="18">
        <v>16977960</v>
      </c>
      <c r="J147" s="18">
        <v>17613777</v>
      </c>
      <c r="K147" s="18">
        <v>17040428</v>
      </c>
      <c r="L147" s="18">
        <v>16655382</v>
      </c>
      <c r="M147" s="18">
        <v>16277023</v>
      </c>
      <c r="N147" s="18">
        <v>16341644</v>
      </c>
    </row>
    <row r="148" spans="1:14" ht="30" customHeight="1">
      <c r="A148" s="19" t="s">
        <v>149</v>
      </c>
      <c r="B148" s="27">
        <f>SUM(C148:N148)</f>
        <v>653040686</v>
      </c>
      <c r="C148" s="18">
        <v>64890822</v>
      </c>
      <c r="D148" s="18">
        <v>47202102</v>
      </c>
      <c r="E148" s="18">
        <v>47202102</v>
      </c>
      <c r="F148" s="18">
        <v>79047758</v>
      </c>
      <c r="G148" s="18">
        <v>47202102</v>
      </c>
      <c r="H148" s="18">
        <v>47202102</v>
      </c>
      <c r="I148" s="18">
        <v>64053698</v>
      </c>
      <c r="J148" s="18">
        <v>47202102</v>
      </c>
      <c r="K148" s="18">
        <v>47202102</v>
      </c>
      <c r="L148" s="18">
        <v>67431590</v>
      </c>
      <c r="M148" s="18">
        <v>47202102</v>
      </c>
      <c r="N148" s="18">
        <v>47202104</v>
      </c>
    </row>
    <row r="149" spans="1:14" ht="30" customHeight="1">
      <c r="A149" s="19" t="s">
        <v>150</v>
      </c>
      <c r="B149" s="27">
        <f>SUM(C149:N149)</f>
        <v>492465892</v>
      </c>
      <c r="C149" s="18">
        <v>37663841</v>
      </c>
      <c r="D149" s="18">
        <v>37896566</v>
      </c>
      <c r="E149" s="18">
        <v>43058559</v>
      </c>
      <c r="F149" s="18">
        <v>41312470</v>
      </c>
      <c r="G149" s="18">
        <v>44092859</v>
      </c>
      <c r="H149" s="18">
        <v>42361906</v>
      </c>
      <c r="I149" s="18">
        <v>43916140</v>
      </c>
      <c r="J149" s="18">
        <v>43592183</v>
      </c>
      <c r="K149" s="18">
        <v>41588235</v>
      </c>
      <c r="L149" s="18">
        <v>43780333</v>
      </c>
      <c r="M149" s="18">
        <v>42165668</v>
      </c>
      <c r="N149" s="18">
        <v>31037132</v>
      </c>
    </row>
    <row r="150" spans="1:14" s="9" customFormat="1" ht="30" customHeight="1">
      <c r="A150" s="42" t="s">
        <v>151</v>
      </c>
      <c r="B150" s="28">
        <f>B151+B152+B153+B156+B157+B162+B163+B164</f>
        <v>31266102613</v>
      </c>
      <c r="C150" s="21">
        <f aca="true" t="shared" si="40" ref="C150:N150">C151+C152+C153+C156+C157+C162+C163+C164</f>
        <v>4818056090</v>
      </c>
      <c r="D150" s="21">
        <f t="shared" si="40"/>
        <v>3210214102</v>
      </c>
      <c r="E150" s="21">
        <f t="shared" si="40"/>
        <v>2657232205</v>
      </c>
      <c r="F150" s="21">
        <f t="shared" si="40"/>
        <v>2429542847</v>
      </c>
      <c r="G150" s="21">
        <f t="shared" si="40"/>
        <v>3576574869</v>
      </c>
      <c r="H150" s="21">
        <f t="shared" si="40"/>
        <v>2928797235</v>
      </c>
      <c r="I150" s="21">
        <f t="shared" si="40"/>
        <v>3598794916</v>
      </c>
      <c r="J150" s="21">
        <f t="shared" si="40"/>
        <v>1847186263</v>
      </c>
      <c r="K150" s="21">
        <f t="shared" si="40"/>
        <v>2294022629</v>
      </c>
      <c r="L150" s="21">
        <f t="shared" si="40"/>
        <v>1659851954</v>
      </c>
      <c r="M150" s="21">
        <f t="shared" si="40"/>
        <v>1101129261</v>
      </c>
      <c r="N150" s="21">
        <f t="shared" si="40"/>
        <v>1051743253</v>
      </c>
    </row>
    <row r="151" spans="1:14" ht="30" customHeight="1">
      <c r="A151" s="29" t="s">
        <v>152</v>
      </c>
      <c r="B151" s="27">
        <f>SUM(C151:N151)</f>
        <v>17788055471</v>
      </c>
      <c r="C151" s="18">
        <v>3610975261</v>
      </c>
      <c r="D151" s="18">
        <v>1867745823</v>
      </c>
      <c r="E151" s="18">
        <v>1511984713</v>
      </c>
      <c r="F151" s="18">
        <v>1227375826</v>
      </c>
      <c r="G151" s="18">
        <v>2335571683</v>
      </c>
      <c r="H151" s="18">
        <v>1725441382</v>
      </c>
      <c r="I151" s="18">
        <v>2401387487</v>
      </c>
      <c r="J151" s="18">
        <v>622581941</v>
      </c>
      <c r="K151" s="18">
        <v>1067283328</v>
      </c>
      <c r="L151" s="18">
        <v>522968829</v>
      </c>
      <c r="M151" s="18">
        <v>432249748</v>
      </c>
      <c r="N151" s="18">
        <v>462489450</v>
      </c>
    </row>
    <row r="152" spans="1:14" ht="30" customHeight="1">
      <c r="A152" s="29" t="s">
        <v>153</v>
      </c>
      <c r="B152" s="27">
        <f>SUM(C152:N152)</f>
        <v>3229261205</v>
      </c>
      <c r="C152" s="18">
        <v>285721124</v>
      </c>
      <c r="D152" s="18">
        <v>425941753</v>
      </c>
      <c r="E152" s="18">
        <v>230113992</v>
      </c>
      <c r="F152" s="18">
        <v>227395217</v>
      </c>
      <c r="G152" s="18">
        <v>265974151</v>
      </c>
      <c r="H152" s="18">
        <v>229061991</v>
      </c>
      <c r="I152" s="18">
        <v>220852695</v>
      </c>
      <c r="J152" s="18">
        <v>249745241</v>
      </c>
      <c r="K152" s="18">
        <v>254401273</v>
      </c>
      <c r="L152" s="18">
        <v>223184305</v>
      </c>
      <c r="M152" s="18">
        <v>349162568</v>
      </c>
      <c r="N152" s="18">
        <v>267706895</v>
      </c>
    </row>
    <row r="153" spans="1:14" ht="30" customHeight="1">
      <c r="A153" s="29" t="s">
        <v>154</v>
      </c>
      <c r="B153" s="43">
        <f>SUM(B154:B155)</f>
        <v>5685228183</v>
      </c>
      <c r="C153" s="43">
        <f aca="true" t="shared" si="41" ref="C153:M153">SUM(C154:C155)</f>
        <v>568522818</v>
      </c>
      <c r="D153" s="43">
        <f t="shared" si="41"/>
        <v>568522818</v>
      </c>
      <c r="E153" s="43">
        <f t="shared" si="41"/>
        <v>568522818</v>
      </c>
      <c r="F153" s="43">
        <f t="shared" si="41"/>
        <v>568522818</v>
      </c>
      <c r="G153" s="43">
        <f t="shared" si="41"/>
        <v>568522818</v>
      </c>
      <c r="H153" s="43">
        <f t="shared" si="41"/>
        <v>568522818</v>
      </c>
      <c r="I153" s="43">
        <f t="shared" si="41"/>
        <v>568522818</v>
      </c>
      <c r="J153" s="43">
        <f t="shared" si="41"/>
        <v>568522818</v>
      </c>
      <c r="K153" s="43">
        <f t="shared" si="41"/>
        <v>568522818</v>
      </c>
      <c r="L153" s="43">
        <f t="shared" si="41"/>
        <v>568522821</v>
      </c>
      <c r="M153" s="43">
        <f t="shared" si="41"/>
        <v>0</v>
      </c>
      <c r="N153" s="43">
        <f>SUM(N154:N155)</f>
        <v>0</v>
      </c>
    </row>
    <row r="154" spans="1:14" s="45" customFormat="1" ht="30" customHeight="1">
      <c r="A154" s="44" t="s">
        <v>155</v>
      </c>
      <c r="B154" s="27">
        <f>SUM(C154:N154)</f>
        <v>4996095993</v>
      </c>
      <c r="C154" s="18">
        <v>499609599</v>
      </c>
      <c r="D154" s="18">
        <v>499609599</v>
      </c>
      <c r="E154" s="18">
        <v>499609599</v>
      </c>
      <c r="F154" s="18">
        <v>499609599</v>
      </c>
      <c r="G154" s="18">
        <v>499609599</v>
      </c>
      <c r="H154" s="18">
        <v>499609599</v>
      </c>
      <c r="I154" s="18">
        <v>499609599</v>
      </c>
      <c r="J154" s="18">
        <v>499609599</v>
      </c>
      <c r="K154" s="18">
        <v>499609599</v>
      </c>
      <c r="L154" s="18">
        <v>499609602</v>
      </c>
      <c r="M154" s="18">
        <v>0</v>
      </c>
      <c r="N154" s="18">
        <v>0</v>
      </c>
    </row>
    <row r="155" spans="1:14" s="45" customFormat="1" ht="30" customHeight="1">
      <c r="A155" s="44" t="s">
        <v>156</v>
      </c>
      <c r="B155" s="27">
        <f>SUM(C155:N155)</f>
        <v>689132190</v>
      </c>
      <c r="C155" s="18">
        <v>68913219</v>
      </c>
      <c r="D155" s="18">
        <v>68913219</v>
      </c>
      <c r="E155" s="18">
        <v>68913219</v>
      </c>
      <c r="F155" s="18">
        <v>68913219</v>
      </c>
      <c r="G155" s="18">
        <v>68913219</v>
      </c>
      <c r="H155" s="18">
        <v>68913219</v>
      </c>
      <c r="I155" s="18">
        <v>68913219</v>
      </c>
      <c r="J155" s="18">
        <v>68913219</v>
      </c>
      <c r="K155" s="18">
        <v>68913219</v>
      </c>
      <c r="L155" s="18">
        <v>68913219</v>
      </c>
      <c r="M155" s="18">
        <v>0</v>
      </c>
      <c r="N155" s="18">
        <v>0</v>
      </c>
    </row>
    <row r="156" spans="1:14" ht="30" customHeight="1">
      <c r="A156" s="29" t="s">
        <v>157</v>
      </c>
      <c r="B156" s="27">
        <f>SUM(C156:N156)</f>
        <v>1952053214</v>
      </c>
      <c r="C156" s="18">
        <v>162671101</v>
      </c>
      <c r="D156" s="18">
        <v>162671101</v>
      </c>
      <c r="E156" s="18">
        <v>162671101</v>
      </c>
      <c r="F156" s="18">
        <v>162671101</v>
      </c>
      <c r="G156" s="18">
        <v>162671101</v>
      </c>
      <c r="H156" s="18">
        <v>162671101</v>
      </c>
      <c r="I156" s="18">
        <v>162671101</v>
      </c>
      <c r="J156" s="18">
        <v>162671101</v>
      </c>
      <c r="K156" s="18">
        <v>162671101</v>
      </c>
      <c r="L156" s="18">
        <v>162671101</v>
      </c>
      <c r="M156" s="18">
        <v>162671101</v>
      </c>
      <c r="N156" s="18">
        <v>162671103</v>
      </c>
    </row>
    <row r="157" spans="1:14" ht="30" customHeight="1">
      <c r="A157" s="29" t="s">
        <v>158</v>
      </c>
      <c r="B157" s="43">
        <f>SUM(B158:B161)</f>
        <v>986514276</v>
      </c>
      <c r="C157" s="43">
        <f>SUM(C158:C160)</f>
        <v>44604780</v>
      </c>
      <c r="D157" s="43">
        <f aca="true" t="shared" si="42" ref="D157:N157">SUM(D158:D160)</f>
        <v>44604780</v>
      </c>
      <c r="E157" s="43">
        <f t="shared" si="42"/>
        <v>44604780</v>
      </c>
      <c r="F157" s="43">
        <f t="shared" si="42"/>
        <v>105007940</v>
      </c>
      <c r="G157" s="43">
        <f t="shared" si="42"/>
        <v>105007940</v>
      </c>
      <c r="H157" s="43">
        <f t="shared" si="42"/>
        <v>105007940</v>
      </c>
      <c r="I157" s="43">
        <f t="shared" si="42"/>
        <v>105007940</v>
      </c>
      <c r="J157" s="43">
        <f t="shared" si="42"/>
        <v>105007941</v>
      </c>
      <c r="K157" s="43">
        <f t="shared" si="42"/>
        <v>100888906</v>
      </c>
      <c r="L157" s="43">
        <f t="shared" si="42"/>
        <v>44604781</v>
      </c>
      <c r="M157" s="43">
        <f t="shared" si="42"/>
        <v>44604781</v>
      </c>
      <c r="N157" s="43">
        <f t="shared" si="42"/>
        <v>44604778</v>
      </c>
    </row>
    <row r="158" spans="1:14" s="45" customFormat="1" ht="30" customHeight="1">
      <c r="A158" s="44" t="s">
        <v>159</v>
      </c>
      <c r="B158" s="27">
        <f aca="true" t="shared" si="43" ref="B158:B164">SUM(C158:N158)</f>
        <v>535257362</v>
      </c>
      <c r="C158" s="18">
        <v>44604780</v>
      </c>
      <c r="D158" s="18">
        <v>44604780</v>
      </c>
      <c r="E158" s="18">
        <v>44604780</v>
      </c>
      <c r="F158" s="18">
        <v>44604780</v>
      </c>
      <c r="G158" s="18">
        <v>44604780</v>
      </c>
      <c r="H158" s="18">
        <v>44604780</v>
      </c>
      <c r="I158" s="18">
        <v>44604780</v>
      </c>
      <c r="J158" s="18">
        <v>44604781</v>
      </c>
      <c r="K158" s="18">
        <v>44604781</v>
      </c>
      <c r="L158" s="18">
        <v>44604781</v>
      </c>
      <c r="M158" s="18">
        <v>44604781</v>
      </c>
      <c r="N158" s="18">
        <v>44604778</v>
      </c>
    </row>
    <row r="159" spans="1:14" s="45" customFormat="1" ht="30" customHeight="1">
      <c r="A159" s="44" t="s">
        <v>160</v>
      </c>
      <c r="B159" s="27">
        <f t="shared" si="43"/>
        <v>339946115</v>
      </c>
      <c r="C159" s="18">
        <v>0</v>
      </c>
      <c r="D159" s="18">
        <v>0</v>
      </c>
      <c r="E159" s="18">
        <v>0</v>
      </c>
      <c r="F159" s="18">
        <v>57018472</v>
      </c>
      <c r="G159" s="18">
        <v>57018472</v>
      </c>
      <c r="H159" s="18">
        <v>57018472</v>
      </c>
      <c r="I159" s="18">
        <v>57018472</v>
      </c>
      <c r="J159" s="18">
        <v>57018472</v>
      </c>
      <c r="K159" s="18">
        <v>54853755</v>
      </c>
      <c r="L159" s="18">
        <v>0</v>
      </c>
      <c r="M159" s="18">
        <v>0</v>
      </c>
      <c r="N159" s="18">
        <v>0</v>
      </c>
    </row>
    <row r="160" spans="1:14" s="45" customFormat="1" ht="30" customHeight="1">
      <c r="A160" s="44" t="s">
        <v>161</v>
      </c>
      <c r="B160" s="27">
        <f t="shared" si="43"/>
        <v>18353810</v>
      </c>
      <c r="C160" s="18">
        <v>0</v>
      </c>
      <c r="D160" s="18">
        <v>0</v>
      </c>
      <c r="E160" s="18">
        <v>0</v>
      </c>
      <c r="F160" s="18">
        <v>3384688</v>
      </c>
      <c r="G160" s="18">
        <v>3384688</v>
      </c>
      <c r="H160" s="18">
        <v>3384688</v>
      </c>
      <c r="I160" s="18">
        <v>3384688</v>
      </c>
      <c r="J160" s="18">
        <v>3384688</v>
      </c>
      <c r="K160" s="18">
        <v>1430370</v>
      </c>
      <c r="L160" s="18">
        <v>0</v>
      </c>
      <c r="M160" s="18">
        <v>0</v>
      </c>
      <c r="N160" s="18">
        <v>0</v>
      </c>
    </row>
    <row r="161" spans="1:14" s="45" customFormat="1" ht="30" customHeight="1">
      <c r="A161" s="46" t="s">
        <v>162</v>
      </c>
      <c r="B161" s="27">
        <f t="shared" si="43"/>
        <v>92956989</v>
      </c>
      <c r="C161" s="18">
        <v>0</v>
      </c>
      <c r="D161" s="18">
        <v>0</v>
      </c>
      <c r="E161" s="18">
        <v>0</v>
      </c>
      <c r="F161" s="18">
        <v>17142512</v>
      </c>
      <c r="G161" s="18">
        <v>17142512</v>
      </c>
      <c r="H161" s="18">
        <v>17142512</v>
      </c>
      <c r="I161" s="18">
        <v>17142512</v>
      </c>
      <c r="J161" s="18">
        <v>17142512</v>
      </c>
      <c r="K161" s="18">
        <v>7244429</v>
      </c>
      <c r="L161" s="18">
        <v>0</v>
      </c>
      <c r="M161" s="18">
        <v>0</v>
      </c>
      <c r="N161" s="18">
        <v>0</v>
      </c>
    </row>
    <row r="162" spans="1:14" ht="30" customHeight="1">
      <c r="A162" s="29" t="s">
        <v>163</v>
      </c>
      <c r="B162" s="27">
        <f t="shared" si="43"/>
        <v>123095922</v>
      </c>
      <c r="C162" s="18">
        <v>15638458</v>
      </c>
      <c r="D162" s="18">
        <v>10805279</v>
      </c>
      <c r="E162" s="18">
        <v>9412253</v>
      </c>
      <c r="F162" s="18">
        <v>8647397</v>
      </c>
      <c r="G162" s="18">
        <v>8904628</v>
      </c>
      <c r="H162" s="18">
        <v>8169455</v>
      </c>
      <c r="I162" s="18">
        <v>10430327</v>
      </c>
      <c r="J162" s="18">
        <v>8734673</v>
      </c>
      <c r="K162" s="18">
        <v>10430327</v>
      </c>
      <c r="L162" s="18">
        <v>8169455</v>
      </c>
      <c r="M162" s="18">
        <v>10961857</v>
      </c>
      <c r="N162" s="18">
        <v>12791813</v>
      </c>
    </row>
    <row r="163" spans="1:14" ht="30" customHeight="1">
      <c r="A163" s="47" t="s">
        <v>164</v>
      </c>
      <c r="B163" s="27">
        <f t="shared" si="43"/>
        <v>284143862</v>
      </c>
      <c r="C163" s="18">
        <v>28443342</v>
      </c>
      <c r="D163" s="18">
        <v>28443342</v>
      </c>
      <c r="E163" s="18">
        <v>28443342</v>
      </c>
      <c r="F163" s="18">
        <v>28443342</v>
      </c>
      <c r="G163" s="18">
        <v>28443342</v>
      </c>
      <c r="H163" s="18">
        <v>28443342</v>
      </c>
      <c r="I163" s="18">
        <v>28443342</v>
      </c>
      <c r="J163" s="18">
        <v>28443342</v>
      </c>
      <c r="K163" s="18">
        <v>28345670</v>
      </c>
      <c r="L163" s="18">
        <v>28251456</v>
      </c>
      <c r="M163" s="18">
        <v>0</v>
      </c>
      <c r="N163" s="18">
        <v>0</v>
      </c>
    </row>
    <row r="164" spans="1:14" ht="30" customHeight="1">
      <c r="A164" s="47" t="s">
        <v>165</v>
      </c>
      <c r="B164" s="27">
        <f t="shared" si="43"/>
        <v>1217750480</v>
      </c>
      <c r="C164" s="18">
        <v>101479206</v>
      </c>
      <c r="D164" s="18">
        <v>101479206</v>
      </c>
      <c r="E164" s="18">
        <v>101479206</v>
      </c>
      <c r="F164" s="18">
        <v>101479206</v>
      </c>
      <c r="G164" s="18">
        <v>101479206</v>
      </c>
      <c r="H164" s="18">
        <v>101479206</v>
      </c>
      <c r="I164" s="18">
        <v>101479206</v>
      </c>
      <c r="J164" s="18">
        <v>101479206</v>
      </c>
      <c r="K164" s="18">
        <v>101479206</v>
      </c>
      <c r="L164" s="18">
        <v>101479206</v>
      </c>
      <c r="M164" s="18">
        <v>101479206</v>
      </c>
      <c r="N164" s="18">
        <v>101479214</v>
      </c>
    </row>
    <row r="165" spans="1:14" s="9" customFormat="1" ht="30" customHeight="1">
      <c r="A165" s="39" t="s">
        <v>166</v>
      </c>
      <c r="B165" s="48">
        <f>B166</f>
        <v>5472604356</v>
      </c>
      <c r="C165" s="48">
        <f aca="true" t="shared" si="44" ref="C165:M165">C166</f>
        <v>4684747</v>
      </c>
      <c r="D165" s="48">
        <f t="shared" si="44"/>
        <v>122211722</v>
      </c>
      <c r="E165" s="48">
        <f t="shared" si="44"/>
        <v>213226923</v>
      </c>
      <c r="F165" s="48">
        <f t="shared" si="44"/>
        <v>20181472</v>
      </c>
      <c r="G165" s="48">
        <f t="shared" si="44"/>
        <v>599324049</v>
      </c>
      <c r="H165" s="48">
        <f t="shared" si="44"/>
        <v>414043914</v>
      </c>
      <c r="I165" s="48">
        <f t="shared" si="44"/>
        <v>647048854</v>
      </c>
      <c r="J165" s="48">
        <f t="shared" si="44"/>
        <v>379372853</v>
      </c>
      <c r="K165" s="48">
        <f t="shared" si="44"/>
        <v>1641744676</v>
      </c>
      <c r="L165" s="48">
        <f t="shared" si="44"/>
        <v>223804039</v>
      </c>
      <c r="M165" s="48">
        <f t="shared" si="44"/>
        <v>272927167</v>
      </c>
      <c r="N165" s="48">
        <f>N166</f>
        <v>934033940</v>
      </c>
    </row>
    <row r="166" spans="1:14" s="9" customFormat="1" ht="30" customHeight="1">
      <c r="A166" s="29" t="s">
        <v>167</v>
      </c>
      <c r="B166" s="38">
        <f>SUM(C166:N166)</f>
        <v>5472604356</v>
      </c>
      <c r="C166" s="24">
        <v>4684747</v>
      </c>
      <c r="D166" s="24">
        <v>122211722</v>
      </c>
      <c r="E166" s="24">
        <v>213226923</v>
      </c>
      <c r="F166" s="24">
        <v>20181472</v>
      </c>
      <c r="G166" s="24">
        <v>599324049</v>
      </c>
      <c r="H166" s="24">
        <v>414043914</v>
      </c>
      <c r="I166" s="24">
        <v>647048854</v>
      </c>
      <c r="J166" s="24">
        <v>379372853</v>
      </c>
      <c r="K166" s="24">
        <v>1641744676</v>
      </c>
      <c r="L166" s="24">
        <v>223804039</v>
      </c>
      <c r="M166" s="24">
        <v>272927167</v>
      </c>
      <c r="N166" s="24">
        <v>934033940</v>
      </c>
    </row>
    <row r="167" spans="1:14" ht="30" customHeight="1">
      <c r="A167" s="25" t="s">
        <v>168</v>
      </c>
      <c r="B167" s="48">
        <f>SUM(B168:B173)</f>
        <v>1987333513</v>
      </c>
      <c r="C167" s="48">
        <f aca="true" t="shared" si="45" ref="C167:N167">SUM(C168:C173)</f>
        <v>135507150</v>
      </c>
      <c r="D167" s="48">
        <f t="shared" si="45"/>
        <v>233820312</v>
      </c>
      <c r="E167" s="48">
        <f t="shared" si="45"/>
        <v>68498357</v>
      </c>
      <c r="F167" s="48">
        <f t="shared" si="45"/>
        <v>200345496</v>
      </c>
      <c r="G167" s="48">
        <f t="shared" si="45"/>
        <v>137535534</v>
      </c>
      <c r="H167" s="48">
        <f t="shared" si="45"/>
        <v>202689088</v>
      </c>
      <c r="I167" s="48">
        <f t="shared" si="45"/>
        <v>165093946</v>
      </c>
      <c r="J167" s="48">
        <f t="shared" si="45"/>
        <v>143420030</v>
      </c>
      <c r="K167" s="48">
        <f t="shared" si="45"/>
        <v>169742495</v>
      </c>
      <c r="L167" s="48">
        <f t="shared" si="45"/>
        <v>146597890</v>
      </c>
      <c r="M167" s="48">
        <f t="shared" si="45"/>
        <v>188331793</v>
      </c>
      <c r="N167" s="48">
        <f t="shared" si="45"/>
        <v>195751422</v>
      </c>
    </row>
    <row r="168" spans="1:14" ht="30" customHeight="1">
      <c r="A168" s="29" t="s">
        <v>169</v>
      </c>
      <c r="B168" s="38">
        <f aca="true" t="shared" si="46" ref="B168:B173">SUM(C168:N168)</f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</row>
    <row r="169" spans="1:14" ht="30" customHeight="1">
      <c r="A169" s="19" t="s">
        <v>170</v>
      </c>
      <c r="B169" s="27">
        <f t="shared" si="46"/>
        <v>0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</row>
    <row r="170" spans="1:14" ht="30" customHeight="1">
      <c r="A170" s="19" t="s">
        <v>171</v>
      </c>
      <c r="B170" s="27">
        <f t="shared" si="46"/>
        <v>1987333513</v>
      </c>
      <c r="C170" s="18">
        <v>135507150</v>
      </c>
      <c r="D170" s="18">
        <v>233820312</v>
      </c>
      <c r="E170" s="18">
        <v>68498357</v>
      </c>
      <c r="F170" s="18">
        <v>200345496</v>
      </c>
      <c r="G170" s="18">
        <v>137535534</v>
      </c>
      <c r="H170" s="18">
        <v>202689088</v>
      </c>
      <c r="I170" s="18">
        <v>165093946</v>
      </c>
      <c r="J170" s="18">
        <v>143420030</v>
      </c>
      <c r="K170" s="18">
        <v>169742495</v>
      </c>
      <c r="L170" s="18">
        <v>146597890</v>
      </c>
      <c r="M170" s="18">
        <v>188331793</v>
      </c>
      <c r="N170" s="18">
        <v>195751422</v>
      </c>
    </row>
    <row r="171" spans="1:14" ht="30" customHeight="1">
      <c r="A171" s="19" t="s">
        <v>172</v>
      </c>
      <c r="B171" s="27">
        <f t="shared" si="46"/>
        <v>0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</row>
    <row r="172" spans="1:14" ht="30" customHeight="1">
      <c r="A172" s="19" t="s">
        <v>173</v>
      </c>
      <c r="B172" s="27">
        <f t="shared" si="46"/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</row>
    <row r="173" spans="1:14" ht="30" customHeight="1">
      <c r="A173" s="19" t="s">
        <v>174</v>
      </c>
      <c r="B173" s="27">
        <f t="shared" si="46"/>
        <v>0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</row>
    <row r="174" spans="1:14" s="9" customFormat="1" ht="30" customHeight="1">
      <c r="A174" s="25" t="s">
        <v>175</v>
      </c>
      <c r="B174" s="13">
        <f>SUM(C174:N174)</f>
        <v>200279998</v>
      </c>
      <c r="C174" s="13">
        <f aca="true" t="shared" si="47" ref="C174:N174">SUM(C175:C175)</f>
        <v>17124445</v>
      </c>
      <c r="D174" s="13">
        <f t="shared" si="47"/>
        <v>16250323</v>
      </c>
      <c r="E174" s="13">
        <f t="shared" si="47"/>
        <v>15687146</v>
      </c>
      <c r="F174" s="13">
        <f t="shared" si="47"/>
        <v>16355356</v>
      </c>
      <c r="G174" s="13">
        <f t="shared" si="47"/>
        <v>15536686</v>
      </c>
      <c r="H174" s="13">
        <f t="shared" si="47"/>
        <v>14986198</v>
      </c>
      <c r="I174" s="13">
        <f t="shared" si="47"/>
        <v>19774475</v>
      </c>
      <c r="J174" s="13">
        <f t="shared" si="47"/>
        <v>17391014</v>
      </c>
      <c r="K174" s="13">
        <f t="shared" si="47"/>
        <v>18497874</v>
      </c>
      <c r="L174" s="13">
        <f t="shared" si="47"/>
        <v>18682951</v>
      </c>
      <c r="M174" s="13">
        <f t="shared" si="47"/>
        <v>16912013</v>
      </c>
      <c r="N174" s="13">
        <f t="shared" si="47"/>
        <v>13081517</v>
      </c>
    </row>
    <row r="175" spans="1:14" ht="30" customHeight="1">
      <c r="A175" s="29" t="s">
        <v>176</v>
      </c>
      <c r="B175" s="27">
        <f>SUM(C175:N175)</f>
        <v>200279998</v>
      </c>
      <c r="C175" s="18">
        <v>17124445</v>
      </c>
      <c r="D175" s="18">
        <v>16250323</v>
      </c>
      <c r="E175" s="18">
        <v>15687146</v>
      </c>
      <c r="F175" s="18">
        <v>16355356</v>
      </c>
      <c r="G175" s="18">
        <v>15536686</v>
      </c>
      <c r="H175" s="18">
        <v>14986198</v>
      </c>
      <c r="I175" s="18">
        <v>19774475</v>
      </c>
      <c r="J175" s="18">
        <v>17391014</v>
      </c>
      <c r="K175" s="18">
        <v>18497874</v>
      </c>
      <c r="L175" s="18">
        <v>18682951</v>
      </c>
      <c r="M175" s="18">
        <v>16912013</v>
      </c>
      <c r="N175" s="18">
        <v>13081517</v>
      </c>
    </row>
    <row r="176" spans="1:14" ht="17.25" customHeight="1">
      <c r="A176" s="36"/>
      <c r="B176" s="49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1:14" ht="17.25" customHeight="1">
      <c r="A177" s="36"/>
      <c r="B177" s="49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1:14" ht="17.25" customHeight="1">
      <c r="A178" s="50"/>
      <c r="B178" s="49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1:14" ht="17.25" customHeight="1">
      <c r="A179" s="50"/>
      <c r="B179" s="49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1:14" ht="17.25" customHeight="1">
      <c r="A180" s="50"/>
      <c r="B180" s="49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1:14" ht="17.25" customHeight="1">
      <c r="A181" s="50"/>
      <c r="B181" s="49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1:14" ht="17.25" customHeight="1">
      <c r="A182" s="50"/>
      <c r="B182" s="49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1:14" ht="17.25" customHeight="1">
      <c r="A183" s="50"/>
      <c r="B183" s="49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1:14" ht="17.25" customHeight="1">
      <c r="A184" s="51"/>
      <c r="B184" s="52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</row>
    <row r="185" spans="1:14" s="57" customFormat="1" ht="21.75">
      <c r="A185" s="54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1:14" s="58" customFormat="1" ht="18.75">
      <c r="A186" s="54"/>
      <c r="B186" s="68" t="s">
        <v>177</v>
      </c>
      <c r="C186" s="68"/>
      <c r="D186" s="68"/>
      <c r="E186" s="56"/>
      <c r="F186" s="55"/>
      <c r="G186" s="56"/>
      <c r="H186" s="56"/>
      <c r="I186" s="69" t="s">
        <v>178</v>
      </c>
      <c r="J186" s="69"/>
      <c r="K186" s="69"/>
      <c r="L186" s="56"/>
      <c r="M186" s="56"/>
      <c r="N186" s="56"/>
    </row>
    <row r="187" spans="1:14" s="58" customFormat="1" ht="18.75">
      <c r="A187" s="54"/>
      <c r="B187" s="68" t="s">
        <v>179</v>
      </c>
      <c r="C187" s="68"/>
      <c r="D187" s="68"/>
      <c r="E187" s="56"/>
      <c r="F187" s="55"/>
      <c r="G187" s="56"/>
      <c r="H187" s="56"/>
      <c r="I187" s="69" t="s">
        <v>180</v>
      </c>
      <c r="J187" s="69"/>
      <c r="K187" s="69"/>
      <c r="L187" s="56"/>
      <c r="M187" s="56"/>
      <c r="N187" s="56"/>
    </row>
    <row r="188" spans="1:14" s="58" customFormat="1" ht="18.75">
      <c r="A188" s="54"/>
      <c r="B188" s="55"/>
      <c r="C188" s="55"/>
      <c r="D188" s="55"/>
      <c r="E188" s="56"/>
      <c r="F188" s="55"/>
      <c r="G188" s="56"/>
      <c r="H188" s="56"/>
      <c r="I188" s="56"/>
      <c r="J188" s="56"/>
      <c r="K188" s="56"/>
      <c r="L188" s="56"/>
      <c r="M188" s="56"/>
      <c r="N188" s="56"/>
    </row>
    <row r="189" spans="1:14" s="58" customFormat="1" ht="18.75">
      <c r="A189" s="54"/>
      <c r="B189" s="55"/>
      <c r="C189" s="55"/>
      <c r="D189" s="55"/>
      <c r="E189" s="56"/>
      <c r="F189" s="55"/>
      <c r="G189" s="56"/>
      <c r="H189" s="56"/>
      <c r="I189" s="56"/>
      <c r="J189" s="56"/>
      <c r="K189" s="56"/>
      <c r="L189" s="56"/>
      <c r="M189" s="56"/>
      <c r="N189" s="56"/>
    </row>
    <row r="190" spans="1:14" s="58" customFormat="1" ht="18.75">
      <c r="A190" s="54"/>
      <c r="B190" s="55"/>
      <c r="C190" s="55"/>
      <c r="D190" s="55"/>
      <c r="E190" s="56"/>
      <c r="F190" s="55"/>
      <c r="G190" s="56"/>
      <c r="H190" s="56"/>
      <c r="I190" s="56"/>
      <c r="J190" s="56"/>
      <c r="K190" s="56"/>
      <c r="L190" s="56"/>
      <c r="M190" s="56"/>
      <c r="N190" s="56"/>
    </row>
    <row r="191" spans="1:14" s="58" customFormat="1" ht="18.75">
      <c r="A191" s="70" t="s">
        <v>181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</row>
    <row r="192" spans="1:14" s="62" customFormat="1" ht="21.75">
      <c r="A192" s="59"/>
      <c r="B192" s="60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 s="66" customFormat="1" ht="15.75">
      <c r="A193" s="63"/>
      <c r="B193" s="64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</row>
  </sheetData>
  <sheetProtection/>
  <mergeCells count="6">
    <mergeCell ref="A5:N5"/>
    <mergeCell ref="B186:D186"/>
    <mergeCell ref="I186:K186"/>
    <mergeCell ref="B187:D187"/>
    <mergeCell ref="I187:K187"/>
    <mergeCell ref="A191:N191"/>
  </mergeCells>
  <printOptions horizontalCentered="1"/>
  <pageMargins left="0.6692913385826772" right="0" top="0.5118110236220472" bottom="0.7874015748031497" header="0" footer="0"/>
  <pageSetup horizontalDpi="300" verticalDpi="300" orientation="landscape" paperSize="5" scale="45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2015-01-27T17:45:43Z</dcterms:created>
  <dcterms:modified xsi:type="dcterms:W3CDTF">2015-01-27T18:12:30Z</dcterms:modified>
  <cp:category/>
  <cp:version/>
  <cp:contentType/>
  <cp:contentStatus/>
</cp:coreProperties>
</file>