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Informacion ITDIF\Adjudicacion de Adquisiciones\UNICHA\"/>
    </mc:Choice>
  </mc:AlternateContent>
  <bookViews>
    <workbookView xWindow="180" yWindow="60" windowWidth="22860" windowHeight="8268"/>
  </bookViews>
  <sheets>
    <sheet name="2018" sheetId="1" r:id="rId1"/>
  </sheets>
  <definedNames>
    <definedName name="_xlnm.Print_Area" localSheetId="0">'2018'!$B$1:$Q$33</definedName>
    <definedName name="_xlnm.Print_Titles" localSheetId="0">'2018'!$5:$7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1" l="1"/>
  <c r="K32" i="1"/>
  <c r="K31" i="1"/>
  <c r="K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<sst xmlns="http://schemas.openxmlformats.org/spreadsheetml/2006/main" count="332" uniqueCount="71">
  <si>
    <t>No. de licitación, concurso, convocatoria, o pedido</t>
  </si>
  <si>
    <t>N° de contrato</t>
  </si>
  <si>
    <t>Dependencia / Entidad solicitante</t>
  </si>
  <si>
    <t>Fecha de la convocatoria</t>
  </si>
  <si>
    <t>Fecha de adjudicación</t>
  </si>
  <si>
    <t>Modalidad de contratación</t>
  </si>
  <si>
    <t>Unidad de medida</t>
  </si>
  <si>
    <t>Cantidad</t>
  </si>
  <si>
    <t>Origen presupuestal</t>
  </si>
  <si>
    <r>
      <t xml:space="preserve">Concepto </t>
    </r>
    <r>
      <rPr>
        <sz val="9"/>
        <rFont val="Calibri"/>
        <family val="2"/>
        <scheme val="minor"/>
      </rPr>
      <t>(descripción)</t>
    </r>
  </si>
  <si>
    <r>
      <t xml:space="preserve">Proveedor adjudicado </t>
    </r>
    <r>
      <rPr>
        <sz val="9"/>
        <rFont val="Calibri"/>
        <family val="2"/>
        <scheme val="minor"/>
      </rPr>
      <t>(Nombre de la empresa)</t>
    </r>
  </si>
  <si>
    <r>
      <rPr>
        <sz val="9"/>
        <rFont val="Calibri"/>
        <family val="2"/>
        <scheme val="minor"/>
      </rPr>
      <t>Proveedores</t>
    </r>
    <r>
      <rPr>
        <b/>
        <sz val="9"/>
        <rFont val="Calibri"/>
        <family val="2"/>
        <scheme val="minor"/>
      </rPr>
      <t xml:space="preserve"> participantes</t>
    </r>
  </si>
  <si>
    <r>
      <t xml:space="preserve">Ubicación del proveedor </t>
    </r>
    <r>
      <rPr>
        <sz val="9"/>
        <rFont val="Calibri"/>
        <family val="2"/>
        <scheme val="minor"/>
      </rPr>
      <t>(Municipio, Entidad)</t>
    </r>
  </si>
  <si>
    <r>
      <t xml:space="preserve">Monto </t>
    </r>
    <r>
      <rPr>
        <sz val="9"/>
        <rFont val="Calibri"/>
        <family val="2"/>
        <scheme val="minor"/>
      </rPr>
      <t>(importe)</t>
    </r>
    <r>
      <rPr>
        <b/>
        <sz val="9"/>
        <rFont val="Calibri"/>
        <family val="2"/>
        <scheme val="minor"/>
      </rPr>
      <t xml:space="preserve"> adjudicado  (incluye IVA)</t>
    </r>
  </si>
  <si>
    <r>
      <t xml:space="preserve">Motivo por el cual se adjudicó </t>
    </r>
    <r>
      <rPr>
        <sz val="9"/>
        <rFont val="Calibri"/>
        <family val="2"/>
        <scheme val="minor"/>
      </rPr>
      <t>(Mejor precio, calidad, etc.)</t>
    </r>
  </si>
  <si>
    <r>
      <t xml:space="preserve">Fecha límite </t>
    </r>
    <r>
      <rPr>
        <sz val="9"/>
        <rFont val="Calibri"/>
        <family val="2"/>
        <scheme val="minor"/>
      </rPr>
      <t>(plazo)</t>
    </r>
    <r>
      <rPr>
        <b/>
        <sz val="9"/>
        <rFont val="Calibri"/>
        <family val="2"/>
        <scheme val="minor"/>
      </rPr>
      <t xml:space="preserve"> de entrega o período del servicio</t>
    </r>
  </si>
  <si>
    <r>
      <t xml:space="preserve">Formato único para los bienes adquiridos, arrendados y/o los servicios contratados
</t>
    </r>
    <r>
      <rPr>
        <b/>
        <sz val="10"/>
        <color theme="1" tint="0.499984740745262"/>
        <rFont val="Arial"/>
        <family val="2"/>
      </rPr>
      <t>del  1er Trimestre al 4to Trimestre del 2018.</t>
    </r>
  </si>
  <si>
    <t>ADJUDICACIÓN DIRECTA</t>
  </si>
  <si>
    <t>PIEZA</t>
  </si>
  <si>
    <t>S/N</t>
  </si>
  <si>
    <t>POR SER QUIEN PROVEE DE LAS MEJORES CONDICIONES COMERCIALES, PRECIO  Y GARANTÍA</t>
  </si>
  <si>
    <t>30 DÍAS</t>
  </si>
  <si>
    <t>UNIVERSIDAD DE CHALCATONGO</t>
  </si>
  <si>
    <t>INVITACIÓN RESTRINGIDA</t>
  </si>
  <si>
    <t>EQUIPO DE CÓMPUTO PARA ESCRITORIO</t>
  </si>
  <si>
    <t>MAYORISTAS EN CÓMPUTO DE ANTEQUERA S,A DE C.V.</t>
  </si>
  <si>
    <t>ELECTRÓNICA, COMPUTACIÓN, TELECOMUNICACIONES Y OFICINA DE OAXACA S.A DE C.V.</t>
  </si>
  <si>
    <t>COLÓN 721, PLANTA BAJA CENTRO, OAXACA DE JUÁREZ</t>
  </si>
  <si>
    <t>RECURSO FEDERAL</t>
  </si>
  <si>
    <t>UNICHA/SCAAS-001-2018</t>
  </si>
  <si>
    <t>EQUIPO DE CÓMPUTO PORTÁTIL</t>
  </si>
  <si>
    <t>PUNTO DE ACCESO</t>
  </si>
  <si>
    <t>TELÉFONO</t>
  </si>
  <si>
    <t xml:space="preserve">ANTENA DE PANEL </t>
  </si>
  <si>
    <t>PATCH PANEL</t>
  </si>
  <si>
    <t xml:space="preserve">
IMPRESORA A COLOR
</t>
  </si>
  <si>
    <t>IMPRESORA MULTIFUNCIONAL</t>
  </si>
  <si>
    <t>SWITCH 48G</t>
  </si>
  <si>
    <t xml:space="preserve">TABLET </t>
  </si>
  <si>
    <t>IMPRESORA</t>
  </si>
  <si>
    <t>UNICHA/CAAS/005/2018</t>
  </si>
  <si>
    <t>MESA BINARIA METALICA</t>
  </si>
  <si>
    <t>MUEBLIOAX S.A. DE C.V.</t>
  </si>
  <si>
    <t>SYNGULAR STYLO, S.A DE C.V.  OFICENTRO DECORA, S.A DE C.V</t>
  </si>
  <si>
    <t>SILLA EJECUTIVA CON PISTON NEUMATICO</t>
  </si>
  <si>
    <t>SILLA DE VISITA ITALIANA SIN BRAZOS</t>
  </si>
  <si>
    <t>MACBOOK AIR DE 13 PULGADAS</t>
  </si>
  <si>
    <t>BENITO GONZALEZ MIJANGOS</t>
  </si>
  <si>
    <t>INNOVACIÓN T.I. S.A DE C.V., GREENTEL DE MÉXICO, S.A DE C.V. Y MAYORISTAS EN CÓMPUTO DE ANTEQUERA S.A DE C.V.</t>
  </si>
  <si>
    <t xml:space="preserve">AV. PARAISOS 45 CCOL: SANTA TERESA C.P.: 69005
HEROICA CIUDAD DE HAJUAPAN DE LEÓN, OAXACA.
</t>
  </si>
  <si>
    <t>EDGESWITCH 48 LITE MODEL: ES-48-LITE, MARCA UBIQUITI</t>
  </si>
  <si>
    <t>SWITCH MIKROTIK GIGABIT ETHERNET CLOUD ROUTER,</t>
  </si>
  <si>
    <t xml:space="preserve">ROCKET M2, MARCA UBIQUITI,  RADIO ESTACIÓN BASE AIRMAX </t>
  </si>
  <si>
    <t>ANTENAS UBIQUITI MOD: LAP-120, MARCA UBIQUITI</t>
  </si>
  <si>
    <t>GABINETE 19" CÓDIGO: AC-6019</t>
  </si>
  <si>
    <t>MÓDULO JACK ESTILO TP, KEYSTONE, CATEGORÍA 6</t>
  </si>
  <si>
    <t>EPSON ECOTANK L575</t>
  </si>
  <si>
    <t>GREENTEL DE MÉXICO, S.A DE C.V. Y MAYORISTAS EN CÓMPUTO DE ANTEQUERA S.A DE C.V.</t>
  </si>
  <si>
    <t>PANTALLA DE PROYECCIÓN MULTIMEDIA</t>
  </si>
  <si>
    <t>GREENTEL DE MÉXICO S.A DE C.V.</t>
  </si>
  <si>
    <t>BENITO GONZALEZ MIJANGOS,  INNOVACIÓN T.I. S.A DE C.V., GREENTEL DE MÉXICO, S.A DE C.V. Y MAYORISTAS EN CÓMPUTO DE ANTEQUERA S.A DE C.V.</t>
  </si>
  <si>
    <t>BOSQUE GERMANO 703 LAS LOMAS SECT BOSQUES GARCIA N.L. CP 66024</t>
  </si>
  <si>
    <t xml:space="preserve">REALPRESENCE GROUP 310-720P: GROUP 310 HD </t>
  </si>
  <si>
    <t>BENITO GONZALEZ MIJANGOS,  INNOVACIÓN T.I. S.A DE C.V.,Y MAYORISTAS EN CÓMPUTO DE ANTEQUERA S.A DE C.V.</t>
  </si>
  <si>
    <t xml:space="preserve">BOCINA BOSE COMPANION 20 </t>
  </si>
  <si>
    <t>PIZARRA BLANCA  CON TRIPIE REGULABLE MAGNETICA MARCO DE ALUMINIO 60x90</t>
  </si>
  <si>
    <t>SYNGULAR STYLO, S.A DE C.V.  Y PIZARRONES ABC,  S.A. DE C.V.</t>
  </si>
  <si>
    <t xml:space="preserve">
 H. COLEGIO MILITAR # 317-A   COL. REFORMA, OAXACA 
</t>
  </si>
  <si>
    <t>BENITO GONZALEZ MIJANGOS,  INNOVACIÓN T.I. S.A DE C.V., . Y MAYORISTAS EN CÓMPUTO DE ANTEQUERA S.A DE C.V.</t>
  </si>
  <si>
    <t>AV. UNIVERSIDAD S/N, COL. CENTRO. CHALCATONGO DE HIDALGO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</si>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</sst>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 tint="0.499984740745262"/>
      <name val="Arial"/>
      <family val="2"/>
    </font>
    <font>
      <sz val="11"/>
      <name val="Calibri"/>
      <family val="2"/>
      <scheme val="minor"/>
    </font>
    <font>
      <b/>
      <sz val="10"/>
      <color theme="1" tint="0.499984740745262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0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4" fontId="8" fillId="0" borderId="1" xfId="2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765102</xdr:colOff>
      <xdr:row>4</xdr:row>
      <xdr:rowOff>0</xdr:rowOff>
    </xdr:from>
    <xdr:to>
      <xdr:col>15</xdr:col>
      <xdr:colOff>524418</xdr:colOff>
      <xdr:row>4</xdr:row>
      <xdr:rowOff>661555</xdr:rowOff>
    </xdr:to>
    <xdr:pic>
      <xdr:nvPicPr>
        <xdr:cNvPr id="8" name="7 Imagen" descr="Resultado de imagen para nuevos logos de gobierno oaxa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15171982" y="196850"/>
          <a:ext cx="1731082" cy="69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3"/>
  <sheetViews>
    <sheetView showGridLines="0" tabSelected="1" topLeftCell="A22" zoomScale="55" zoomScaleNormal="55" workbookViewId="0">
      <selection sqref="A1:Q37"/>
    </sheetView>
  </sheetViews>
  <sheetFormatPr baseColWidth="10" defaultColWidth="10.88671875" defaultRowHeight="14.4" x14ac:dyDescent="0.3"/>
  <cols>
    <col min="1" max="1" width="2.6640625" style="1" customWidth="1"/>
    <col min="2" max="2" width="14.33203125" style="4" customWidth="1"/>
    <col min="3" max="3" width="35.44140625" style="4" customWidth="1"/>
    <col min="4" max="4" width="20.33203125" style="4" customWidth="1"/>
    <col min="5" max="5" width="43.6640625" style="4" customWidth="1"/>
    <col min="6" max="6" width="12" style="4" customWidth="1"/>
    <col min="7" max="7" width="11" style="4" customWidth="1"/>
    <col min="8" max="8" width="34.44140625" style="3" customWidth="1"/>
    <col min="9" max="9" width="29.88671875" style="4" customWidth="1"/>
    <col min="10" max="10" width="27.6640625" style="4" customWidth="1"/>
    <col min="11" max="11" width="13" style="3" customWidth="1"/>
    <col min="12" max="12" width="18.88671875" style="3" customWidth="1"/>
    <col min="13" max="13" width="17" style="4" customWidth="1"/>
    <col min="14" max="14" width="13" style="3" customWidth="1"/>
    <col min="15" max="15" width="28.88671875" style="1" customWidth="1"/>
    <col min="16" max="16" width="13.88671875" style="4" customWidth="1"/>
    <col min="17" max="17" width="17.5546875" style="3" customWidth="1"/>
    <col min="18" max="16384" width="10.88671875" style="1"/>
  </cols>
  <sheetData>
    <row r="1" spans="2:25" ht="34.5" customHeight="1" x14ac:dyDescent="0.3">
      <c r="B1" s="17" t="s">
        <v>22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6"/>
      <c r="S1" s="16"/>
      <c r="T1" s="16"/>
      <c r="U1" s="16"/>
      <c r="V1" s="16"/>
      <c r="W1" s="16"/>
      <c r="X1" s="16"/>
      <c r="Y1" s="16"/>
    </row>
    <row r="2" spans="2:25" ht="27" customHeight="1" x14ac:dyDescent="0.3">
      <c r="B2" s="17" t="s">
        <v>69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6"/>
      <c r="S2" s="16"/>
      <c r="T2" s="16"/>
      <c r="U2" s="16"/>
      <c r="V2" s="16"/>
      <c r="W2" s="16"/>
      <c r="X2" s="16"/>
      <c r="Y2" s="16"/>
    </row>
    <row r="3" spans="2:25" ht="29.25" customHeight="1" x14ac:dyDescent="0.3">
      <c r="B3" s="17" t="s">
        <v>70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6"/>
      <c r="S3" s="16"/>
      <c r="T3" s="16"/>
      <c r="U3" s="16"/>
      <c r="V3" s="16"/>
      <c r="W3" s="16"/>
      <c r="X3" s="16"/>
      <c r="Y3" s="16"/>
    </row>
    <row r="5" spans="2:25" ht="58.5" customHeight="1" x14ac:dyDescent="0.3">
      <c r="B5" s="18" t="s">
        <v>16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5" x14ac:dyDescent="0.3">
      <c r="B6" s="5"/>
      <c r="C6" s="5"/>
      <c r="D6" s="5"/>
      <c r="E6" s="5"/>
      <c r="F6" s="5"/>
      <c r="G6" s="5"/>
    </row>
    <row r="7" spans="2:25" s="2" customFormat="1" ht="65.25" customHeight="1" x14ac:dyDescent="0.3">
      <c r="B7" s="7" t="s">
        <v>3</v>
      </c>
      <c r="C7" s="7" t="s">
        <v>5</v>
      </c>
      <c r="D7" s="6" t="s">
        <v>0</v>
      </c>
      <c r="E7" s="6" t="s">
        <v>9</v>
      </c>
      <c r="F7" s="6" t="s">
        <v>6</v>
      </c>
      <c r="G7" s="6" t="s">
        <v>7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8</v>
      </c>
      <c r="M7" s="6" t="s">
        <v>1</v>
      </c>
      <c r="N7" s="6" t="s">
        <v>4</v>
      </c>
      <c r="O7" s="6" t="s">
        <v>14</v>
      </c>
      <c r="P7" s="6" t="s">
        <v>15</v>
      </c>
      <c r="Q7" s="6" t="s">
        <v>2</v>
      </c>
    </row>
    <row r="8" spans="2:25" s="2" customFormat="1" ht="57.9" customHeight="1" x14ac:dyDescent="0.3">
      <c r="B8" s="8">
        <v>43353</v>
      </c>
      <c r="C8" s="9" t="s">
        <v>23</v>
      </c>
      <c r="D8" s="9" t="s">
        <v>19</v>
      </c>
      <c r="E8" s="10" t="s">
        <v>24</v>
      </c>
      <c r="F8" s="9" t="s">
        <v>18</v>
      </c>
      <c r="G8" s="11">
        <v>1</v>
      </c>
      <c r="H8" s="12" t="s">
        <v>25</v>
      </c>
      <c r="I8" s="13" t="s">
        <v>26</v>
      </c>
      <c r="J8" s="13" t="s">
        <v>27</v>
      </c>
      <c r="K8" s="14">
        <f>16684*1.16</f>
        <v>19353.439999999999</v>
      </c>
      <c r="L8" s="12" t="s">
        <v>28</v>
      </c>
      <c r="M8" s="9" t="s">
        <v>29</v>
      </c>
      <c r="N8" s="15">
        <v>43364</v>
      </c>
      <c r="O8" s="12" t="s">
        <v>20</v>
      </c>
      <c r="P8" s="9" t="s">
        <v>21</v>
      </c>
      <c r="Q8" s="12" t="s">
        <v>22</v>
      </c>
    </row>
    <row r="9" spans="2:25" s="2" customFormat="1" ht="57.9" customHeight="1" x14ac:dyDescent="0.3">
      <c r="B9" s="8">
        <v>43353</v>
      </c>
      <c r="C9" s="9" t="s">
        <v>23</v>
      </c>
      <c r="D9" s="9" t="s">
        <v>19</v>
      </c>
      <c r="E9" s="10" t="s">
        <v>30</v>
      </c>
      <c r="F9" s="9" t="s">
        <v>18</v>
      </c>
      <c r="G9" s="11">
        <v>2</v>
      </c>
      <c r="H9" s="12" t="s">
        <v>25</v>
      </c>
      <c r="I9" s="13" t="s">
        <v>26</v>
      </c>
      <c r="J9" s="13" t="s">
        <v>27</v>
      </c>
      <c r="K9" s="14">
        <f>26734*1.16</f>
        <v>31011.439999999999</v>
      </c>
      <c r="L9" s="12" t="s">
        <v>28</v>
      </c>
      <c r="M9" s="9" t="s">
        <v>29</v>
      </c>
      <c r="N9" s="15">
        <v>43364</v>
      </c>
      <c r="O9" s="12" t="s">
        <v>20</v>
      </c>
      <c r="P9" s="9" t="s">
        <v>21</v>
      </c>
      <c r="Q9" s="12" t="s">
        <v>22</v>
      </c>
    </row>
    <row r="10" spans="2:25" s="2" customFormat="1" ht="57.9" customHeight="1" x14ac:dyDescent="0.3">
      <c r="B10" s="8">
        <v>43353</v>
      </c>
      <c r="C10" s="9" t="s">
        <v>23</v>
      </c>
      <c r="D10" s="9" t="s">
        <v>19</v>
      </c>
      <c r="E10" s="10" t="s">
        <v>31</v>
      </c>
      <c r="F10" s="9" t="s">
        <v>18</v>
      </c>
      <c r="G10" s="11">
        <v>2</v>
      </c>
      <c r="H10" s="12" t="s">
        <v>25</v>
      </c>
      <c r="I10" s="13" t="s">
        <v>26</v>
      </c>
      <c r="J10" s="13" t="s">
        <v>27</v>
      </c>
      <c r="K10" s="14">
        <f>6624*1.16</f>
        <v>7683.8399999999992</v>
      </c>
      <c r="L10" s="12" t="s">
        <v>28</v>
      </c>
      <c r="M10" s="9" t="s">
        <v>29</v>
      </c>
      <c r="N10" s="15">
        <v>43364</v>
      </c>
      <c r="O10" s="12" t="s">
        <v>20</v>
      </c>
      <c r="P10" s="9" t="s">
        <v>21</v>
      </c>
      <c r="Q10" s="12" t="s">
        <v>22</v>
      </c>
    </row>
    <row r="11" spans="2:25" ht="57.9" customHeight="1" x14ac:dyDescent="0.3">
      <c r="B11" s="8">
        <v>43353</v>
      </c>
      <c r="C11" s="9" t="s">
        <v>23</v>
      </c>
      <c r="D11" s="9" t="s">
        <v>19</v>
      </c>
      <c r="E11" s="10" t="s">
        <v>32</v>
      </c>
      <c r="F11" s="9" t="s">
        <v>18</v>
      </c>
      <c r="G11" s="11">
        <v>1</v>
      </c>
      <c r="H11" s="12" t="s">
        <v>25</v>
      </c>
      <c r="I11" s="13" t="s">
        <v>26</v>
      </c>
      <c r="J11" s="13" t="s">
        <v>27</v>
      </c>
      <c r="K11" s="14">
        <f>754*1.16</f>
        <v>874.64</v>
      </c>
      <c r="L11" s="12" t="s">
        <v>28</v>
      </c>
      <c r="M11" s="9" t="s">
        <v>29</v>
      </c>
      <c r="N11" s="15">
        <v>43364</v>
      </c>
      <c r="O11" s="12" t="s">
        <v>20</v>
      </c>
      <c r="P11" s="9" t="s">
        <v>21</v>
      </c>
      <c r="Q11" s="12" t="s">
        <v>22</v>
      </c>
    </row>
    <row r="12" spans="2:25" ht="57.9" customHeight="1" x14ac:dyDescent="0.3">
      <c r="B12" s="8">
        <v>43353</v>
      </c>
      <c r="C12" s="9" t="s">
        <v>23</v>
      </c>
      <c r="D12" s="9" t="s">
        <v>19</v>
      </c>
      <c r="E12" s="10" t="s">
        <v>33</v>
      </c>
      <c r="F12" s="9" t="s">
        <v>18</v>
      </c>
      <c r="G12" s="11">
        <v>2</v>
      </c>
      <c r="H12" s="12" t="s">
        <v>25</v>
      </c>
      <c r="I12" s="13" t="s">
        <v>26</v>
      </c>
      <c r="J12" s="13" t="s">
        <v>27</v>
      </c>
      <c r="K12" s="14">
        <f>2840*1.16</f>
        <v>3294.3999999999996</v>
      </c>
      <c r="L12" s="12" t="s">
        <v>28</v>
      </c>
      <c r="M12" s="9" t="s">
        <v>29</v>
      </c>
      <c r="N12" s="15">
        <v>43364</v>
      </c>
      <c r="O12" s="12" t="s">
        <v>20</v>
      </c>
      <c r="P12" s="9" t="s">
        <v>21</v>
      </c>
      <c r="Q12" s="12" t="s">
        <v>22</v>
      </c>
    </row>
    <row r="13" spans="2:25" ht="57.9" customHeight="1" x14ac:dyDescent="0.3">
      <c r="B13" s="8">
        <v>43353</v>
      </c>
      <c r="C13" s="9" t="s">
        <v>23</v>
      </c>
      <c r="D13" s="9" t="s">
        <v>19</v>
      </c>
      <c r="E13" s="10" t="s">
        <v>34</v>
      </c>
      <c r="F13" s="9" t="s">
        <v>18</v>
      </c>
      <c r="G13" s="11">
        <v>4</v>
      </c>
      <c r="H13" s="12" t="s">
        <v>25</v>
      </c>
      <c r="I13" s="13" t="s">
        <v>26</v>
      </c>
      <c r="J13" s="13" t="s">
        <v>27</v>
      </c>
      <c r="K13" s="14">
        <f>7100*1.16</f>
        <v>8236</v>
      </c>
      <c r="L13" s="12" t="s">
        <v>28</v>
      </c>
      <c r="M13" s="9" t="s">
        <v>29</v>
      </c>
      <c r="N13" s="15">
        <v>43364</v>
      </c>
      <c r="O13" s="12" t="s">
        <v>20</v>
      </c>
      <c r="P13" s="9" t="s">
        <v>21</v>
      </c>
      <c r="Q13" s="12" t="s">
        <v>22</v>
      </c>
    </row>
    <row r="14" spans="2:25" ht="57.9" customHeight="1" x14ac:dyDescent="0.3">
      <c r="B14" s="8">
        <v>43353</v>
      </c>
      <c r="C14" s="9" t="s">
        <v>23</v>
      </c>
      <c r="D14" s="9" t="s">
        <v>19</v>
      </c>
      <c r="E14" s="10" t="s">
        <v>35</v>
      </c>
      <c r="F14" s="9" t="s">
        <v>18</v>
      </c>
      <c r="G14" s="11">
        <v>1</v>
      </c>
      <c r="H14" s="12" t="s">
        <v>25</v>
      </c>
      <c r="I14" s="13" t="s">
        <v>26</v>
      </c>
      <c r="J14" s="13" t="s">
        <v>27</v>
      </c>
      <c r="K14" s="14">
        <f>5664*1.16</f>
        <v>6570.24</v>
      </c>
      <c r="L14" s="12" t="s">
        <v>28</v>
      </c>
      <c r="M14" s="9" t="s">
        <v>29</v>
      </c>
      <c r="N14" s="15">
        <v>43364</v>
      </c>
      <c r="O14" s="12" t="s">
        <v>20</v>
      </c>
      <c r="P14" s="9" t="s">
        <v>21</v>
      </c>
      <c r="Q14" s="12" t="s">
        <v>22</v>
      </c>
    </row>
    <row r="15" spans="2:25" ht="57.9" customHeight="1" x14ac:dyDescent="0.3">
      <c r="B15" s="8">
        <v>43353</v>
      </c>
      <c r="C15" s="9" t="s">
        <v>23</v>
      </c>
      <c r="D15" s="9" t="s">
        <v>19</v>
      </c>
      <c r="E15" s="10" t="s">
        <v>36</v>
      </c>
      <c r="F15" s="9" t="s">
        <v>18</v>
      </c>
      <c r="G15" s="11">
        <v>1</v>
      </c>
      <c r="H15" s="12" t="s">
        <v>25</v>
      </c>
      <c r="I15" s="13" t="s">
        <v>26</v>
      </c>
      <c r="J15" s="13" t="s">
        <v>27</v>
      </c>
      <c r="K15" s="14">
        <f>9098*1.16</f>
        <v>10553.679999999998</v>
      </c>
      <c r="L15" s="12" t="s">
        <v>28</v>
      </c>
      <c r="M15" s="9" t="s">
        <v>29</v>
      </c>
      <c r="N15" s="15">
        <v>43364</v>
      </c>
      <c r="O15" s="12" t="s">
        <v>20</v>
      </c>
      <c r="P15" s="9" t="s">
        <v>21</v>
      </c>
      <c r="Q15" s="12" t="s">
        <v>22</v>
      </c>
    </row>
    <row r="16" spans="2:25" ht="57.9" customHeight="1" x14ac:dyDescent="0.3">
      <c r="B16" s="8">
        <v>43353</v>
      </c>
      <c r="C16" s="9" t="s">
        <v>23</v>
      </c>
      <c r="D16" s="9" t="s">
        <v>19</v>
      </c>
      <c r="E16" s="10" t="s">
        <v>37</v>
      </c>
      <c r="F16" s="9" t="s">
        <v>18</v>
      </c>
      <c r="G16" s="11">
        <v>2</v>
      </c>
      <c r="H16" s="12" t="s">
        <v>25</v>
      </c>
      <c r="I16" s="13" t="s">
        <v>26</v>
      </c>
      <c r="J16" s="13" t="s">
        <v>27</v>
      </c>
      <c r="K16" s="14">
        <f t="shared" ref="K16" si="0">55170*1.16</f>
        <v>63997.2</v>
      </c>
      <c r="L16" s="12" t="s">
        <v>28</v>
      </c>
      <c r="M16" s="9" t="s">
        <v>29</v>
      </c>
      <c r="N16" s="15">
        <v>43364</v>
      </c>
      <c r="O16" s="12" t="s">
        <v>20</v>
      </c>
      <c r="P16" s="9" t="s">
        <v>21</v>
      </c>
      <c r="Q16" s="12" t="s">
        <v>22</v>
      </c>
    </row>
    <row r="17" spans="2:17" ht="57.9" customHeight="1" x14ac:dyDescent="0.3">
      <c r="B17" s="8">
        <v>43353</v>
      </c>
      <c r="C17" s="9" t="s">
        <v>23</v>
      </c>
      <c r="D17" s="9" t="s">
        <v>19</v>
      </c>
      <c r="E17" s="10" t="s">
        <v>38</v>
      </c>
      <c r="F17" s="9" t="s">
        <v>18</v>
      </c>
      <c r="G17" s="11">
        <v>1</v>
      </c>
      <c r="H17" s="12" t="s">
        <v>25</v>
      </c>
      <c r="I17" s="13" t="s">
        <v>26</v>
      </c>
      <c r="J17" s="13" t="s">
        <v>27</v>
      </c>
      <c r="K17" s="14">
        <f>11026*1.16</f>
        <v>12790.16</v>
      </c>
      <c r="L17" s="12" t="s">
        <v>28</v>
      </c>
      <c r="M17" s="9" t="s">
        <v>29</v>
      </c>
      <c r="N17" s="15">
        <v>43364</v>
      </c>
      <c r="O17" s="12" t="s">
        <v>20</v>
      </c>
      <c r="P17" s="9" t="s">
        <v>21</v>
      </c>
      <c r="Q17" s="12" t="s">
        <v>22</v>
      </c>
    </row>
    <row r="18" spans="2:17" ht="57.9" customHeight="1" x14ac:dyDescent="0.3">
      <c r="B18" s="8">
        <v>43353</v>
      </c>
      <c r="C18" s="9" t="s">
        <v>23</v>
      </c>
      <c r="D18" s="9" t="s">
        <v>19</v>
      </c>
      <c r="E18" s="10" t="s">
        <v>39</v>
      </c>
      <c r="F18" s="9" t="s">
        <v>18</v>
      </c>
      <c r="G18" s="11">
        <v>2</v>
      </c>
      <c r="H18" s="12" t="s">
        <v>25</v>
      </c>
      <c r="I18" s="13" t="s">
        <v>26</v>
      </c>
      <c r="J18" s="13" t="s">
        <v>27</v>
      </c>
      <c r="K18" s="14">
        <f>8796*1.16</f>
        <v>10203.359999999999</v>
      </c>
      <c r="L18" s="12" t="s">
        <v>28</v>
      </c>
      <c r="M18" s="9" t="s">
        <v>29</v>
      </c>
      <c r="N18" s="15">
        <v>43364</v>
      </c>
      <c r="O18" s="12" t="s">
        <v>20</v>
      </c>
      <c r="P18" s="9" t="s">
        <v>21</v>
      </c>
      <c r="Q18" s="12" t="s">
        <v>22</v>
      </c>
    </row>
    <row r="19" spans="2:17" ht="57.9" customHeight="1" x14ac:dyDescent="0.3">
      <c r="B19" s="8">
        <v>43376</v>
      </c>
      <c r="C19" s="9" t="s">
        <v>17</v>
      </c>
      <c r="D19" s="9" t="s">
        <v>40</v>
      </c>
      <c r="E19" s="13" t="s">
        <v>41</v>
      </c>
      <c r="F19" s="9" t="s">
        <v>18</v>
      </c>
      <c r="G19" s="11">
        <v>15</v>
      </c>
      <c r="H19" s="12" t="s">
        <v>42</v>
      </c>
      <c r="I19" s="13" t="s">
        <v>43</v>
      </c>
      <c r="J19" s="13" t="s">
        <v>67</v>
      </c>
      <c r="K19" s="14">
        <f>24568.97*1.16</f>
        <v>28500.0052</v>
      </c>
      <c r="L19" s="12" t="s">
        <v>28</v>
      </c>
      <c r="M19" s="9" t="s">
        <v>40</v>
      </c>
      <c r="N19" s="15">
        <v>43376</v>
      </c>
      <c r="O19" s="12" t="s">
        <v>20</v>
      </c>
      <c r="P19" s="9" t="s">
        <v>21</v>
      </c>
      <c r="Q19" s="12" t="s">
        <v>22</v>
      </c>
    </row>
    <row r="20" spans="2:17" ht="57.9" customHeight="1" x14ac:dyDescent="0.3">
      <c r="B20" s="8">
        <v>43376</v>
      </c>
      <c r="C20" s="9" t="s">
        <v>17</v>
      </c>
      <c r="D20" s="9" t="s">
        <v>40</v>
      </c>
      <c r="E20" s="13" t="s">
        <v>44</v>
      </c>
      <c r="F20" s="9" t="s">
        <v>18</v>
      </c>
      <c r="G20" s="11">
        <v>1</v>
      </c>
      <c r="H20" s="12" t="s">
        <v>42</v>
      </c>
      <c r="I20" s="13" t="s">
        <v>43</v>
      </c>
      <c r="J20" s="13" t="s">
        <v>67</v>
      </c>
      <c r="K20" s="14">
        <f>1379.31*1.16</f>
        <v>1599.9995999999999</v>
      </c>
      <c r="L20" s="12" t="s">
        <v>28</v>
      </c>
      <c r="M20" s="9" t="s">
        <v>40</v>
      </c>
      <c r="N20" s="15">
        <v>43376</v>
      </c>
      <c r="O20" s="12" t="s">
        <v>20</v>
      </c>
      <c r="P20" s="9" t="s">
        <v>21</v>
      </c>
      <c r="Q20" s="12" t="s">
        <v>22</v>
      </c>
    </row>
    <row r="21" spans="2:17" ht="57.9" customHeight="1" x14ac:dyDescent="0.3">
      <c r="B21" s="8">
        <v>43376</v>
      </c>
      <c r="C21" s="9" t="s">
        <v>17</v>
      </c>
      <c r="D21" s="9" t="s">
        <v>40</v>
      </c>
      <c r="E21" s="13" t="s">
        <v>45</v>
      </c>
      <c r="F21" s="9" t="s">
        <v>18</v>
      </c>
      <c r="G21" s="11">
        <v>30</v>
      </c>
      <c r="H21" s="12" t="s">
        <v>42</v>
      </c>
      <c r="I21" s="13" t="s">
        <v>43</v>
      </c>
      <c r="J21" s="13" t="s">
        <v>67</v>
      </c>
      <c r="K21" s="14">
        <f>15517.24*1.16</f>
        <v>17999.998399999997</v>
      </c>
      <c r="L21" s="12" t="s">
        <v>28</v>
      </c>
      <c r="M21" s="9" t="s">
        <v>40</v>
      </c>
      <c r="N21" s="15">
        <v>43376</v>
      </c>
      <c r="O21" s="12" t="s">
        <v>20</v>
      </c>
      <c r="P21" s="9" t="s">
        <v>21</v>
      </c>
      <c r="Q21" s="12" t="s">
        <v>22</v>
      </c>
    </row>
    <row r="22" spans="2:17" ht="57.9" customHeight="1" x14ac:dyDescent="0.3">
      <c r="B22" s="8">
        <v>43376</v>
      </c>
      <c r="C22" s="9" t="s">
        <v>17</v>
      </c>
      <c r="D22" s="9" t="s">
        <v>40</v>
      </c>
      <c r="E22" s="13" t="s">
        <v>46</v>
      </c>
      <c r="F22" s="9" t="s">
        <v>18</v>
      </c>
      <c r="G22" s="11">
        <v>1</v>
      </c>
      <c r="H22" s="12" t="s">
        <v>47</v>
      </c>
      <c r="I22" s="13" t="s">
        <v>48</v>
      </c>
      <c r="J22" s="13" t="s">
        <v>49</v>
      </c>
      <c r="K22" s="14">
        <f>17689.66*1.16</f>
        <v>20520.005599999997</v>
      </c>
      <c r="L22" s="12" t="s">
        <v>28</v>
      </c>
      <c r="M22" s="9" t="s">
        <v>40</v>
      </c>
      <c r="N22" s="15">
        <v>43376</v>
      </c>
      <c r="O22" s="12" t="s">
        <v>20</v>
      </c>
      <c r="P22" s="9" t="s">
        <v>21</v>
      </c>
      <c r="Q22" s="12" t="s">
        <v>22</v>
      </c>
    </row>
    <row r="23" spans="2:17" ht="57.9" customHeight="1" x14ac:dyDescent="0.3">
      <c r="B23" s="8">
        <v>43376</v>
      </c>
      <c r="C23" s="9" t="s">
        <v>17</v>
      </c>
      <c r="D23" s="9" t="s">
        <v>40</v>
      </c>
      <c r="E23" s="13" t="s">
        <v>50</v>
      </c>
      <c r="F23" s="9" t="s">
        <v>18</v>
      </c>
      <c r="G23" s="11">
        <v>1</v>
      </c>
      <c r="H23" s="12" t="s">
        <v>47</v>
      </c>
      <c r="I23" s="13" t="s">
        <v>48</v>
      </c>
      <c r="J23" s="13" t="s">
        <v>49</v>
      </c>
      <c r="K23" s="14">
        <f>10874.05*1.16</f>
        <v>12613.897999999997</v>
      </c>
      <c r="L23" s="12" t="s">
        <v>28</v>
      </c>
      <c r="M23" s="9" t="s">
        <v>40</v>
      </c>
      <c r="N23" s="15">
        <v>43376</v>
      </c>
      <c r="O23" s="12" t="s">
        <v>20</v>
      </c>
      <c r="P23" s="9" t="s">
        <v>21</v>
      </c>
      <c r="Q23" s="12" t="s">
        <v>22</v>
      </c>
    </row>
    <row r="24" spans="2:17" ht="57.9" customHeight="1" x14ac:dyDescent="0.3">
      <c r="B24" s="8">
        <v>43376</v>
      </c>
      <c r="C24" s="9" t="s">
        <v>17</v>
      </c>
      <c r="D24" s="9" t="s">
        <v>40</v>
      </c>
      <c r="E24" s="13" t="s">
        <v>51</v>
      </c>
      <c r="F24" s="9" t="s">
        <v>18</v>
      </c>
      <c r="G24" s="11">
        <v>1</v>
      </c>
      <c r="H24" s="12" t="s">
        <v>47</v>
      </c>
      <c r="I24" s="13" t="s">
        <v>48</v>
      </c>
      <c r="J24" s="13" t="s">
        <v>49</v>
      </c>
      <c r="K24" s="14">
        <f>10465.52*1.16</f>
        <v>12140.003199999999</v>
      </c>
      <c r="L24" s="12" t="s">
        <v>28</v>
      </c>
      <c r="M24" s="9" t="s">
        <v>40</v>
      </c>
      <c r="N24" s="15">
        <v>43376</v>
      </c>
      <c r="O24" s="12" t="s">
        <v>20</v>
      </c>
      <c r="P24" s="9" t="s">
        <v>21</v>
      </c>
      <c r="Q24" s="12" t="s">
        <v>22</v>
      </c>
    </row>
    <row r="25" spans="2:17" ht="57.9" customHeight="1" x14ac:dyDescent="0.3">
      <c r="B25" s="8">
        <v>43376</v>
      </c>
      <c r="C25" s="9" t="s">
        <v>17</v>
      </c>
      <c r="D25" s="9" t="s">
        <v>40</v>
      </c>
      <c r="E25" s="13" t="s">
        <v>52</v>
      </c>
      <c r="F25" s="9" t="s">
        <v>18</v>
      </c>
      <c r="G25" s="11">
        <v>1</v>
      </c>
      <c r="H25" s="12" t="s">
        <v>47</v>
      </c>
      <c r="I25" s="13" t="s">
        <v>48</v>
      </c>
      <c r="J25" s="13" t="s">
        <v>49</v>
      </c>
      <c r="K25" s="14">
        <f>2061.55*1.16</f>
        <v>2391.3980000000001</v>
      </c>
      <c r="L25" s="12" t="s">
        <v>28</v>
      </c>
      <c r="M25" s="9" t="s">
        <v>40</v>
      </c>
      <c r="N25" s="15">
        <v>43376</v>
      </c>
      <c r="O25" s="12" t="s">
        <v>20</v>
      </c>
      <c r="P25" s="9" t="s">
        <v>21</v>
      </c>
      <c r="Q25" s="12" t="s">
        <v>22</v>
      </c>
    </row>
    <row r="26" spans="2:17" ht="57.9" customHeight="1" x14ac:dyDescent="0.3">
      <c r="B26" s="8">
        <v>43376</v>
      </c>
      <c r="C26" s="9" t="s">
        <v>17</v>
      </c>
      <c r="D26" s="9" t="s">
        <v>40</v>
      </c>
      <c r="E26" s="13" t="s">
        <v>53</v>
      </c>
      <c r="F26" s="9" t="s">
        <v>18</v>
      </c>
      <c r="G26" s="11">
        <v>1</v>
      </c>
      <c r="H26" s="12" t="s">
        <v>47</v>
      </c>
      <c r="I26" s="13" t="s">
        <v>48</v>
      </c>
      <c r="J26" s="13" t="s">
        <v>49</v>
      </c>
      <c r="K26" s="14">
        <f>2009.48*1.16</f>
        <v>2330.9967999999999</v>
      </c>
      <c r="L26" s="12" t="s">
        <v>28</v>
      </c>
      <c r="M26" s="9" t="s">
        <v>40</v>
      </c>
      <c r="N26" s="15">
        <v>43376</v>
      </c>
      <c r="O26" s="12" t="s">
        <v>20</v>
      </c>
      <c r="P26" s="9" t="s">
        <v>21</v>
      </c>
      <c r="Q26" s="12" t="s">
        <v>22</v>
      </c>
    </row>
    <row r="27" spans="2:17" ht="57.9" customHeight="1" x14ac:dyDescent="0.3">
      <c r="B27" s="8">
        <v>43376</v>
      </c>
      <c r="C27" s="9" t="s">
        <v>17</v>
      </c>
      <c r="D27" s="9" t="s">
        <v>40</v>
      </c>
      <c r="E27" s="13" t="s">
        <v>54</v>
      </c>
      <c r="F27" s="9" t="s">
        <v>18</v>
      </c>
      <c r="G27" s="11">
        <v>1</v>
      </c>
      <c r="H27" s="12" t="s">
        <v>47</v>
      </c>
      <c r="I27" s="13" t="s">
        <v>48</v>
      </c>
      <c r="J27" s="13" t="s">
        <v>49</v>
      </c>
      <c r="K27" s="14">
        <f>2698.14*1.16</f>
        <v>3129.8423999999995</v>
      </c>
      <c r="L27" s="12" t="s">
        <v>28</v>
      </c>
      <c r="M27" s="9" t="s">
        <v>40</v>
      </c>
      <c r="N27" s="15">
        <v>43376</v>
      </c>
      <c r="O27" s="12" t="s">
        <v>20</v>
      </c>
      <c r="P27" s="9" t="s">
        <v>21</v>
      </c>
      <c r="Q27" s="12" t="s">
        <v>22</v>
      </c>
    </row>
    <row r="28" spans="2:17" ht="57.9" customHeight="1" x14ac:dyDescent="0.3">
      <c r="B28" s="8">
        <v>43376</v>
      </c>
      <c r="C28" s="9" t="s">
        <v>17</v>
      </c>
      <c r="D28" s="9" t="s">
        <v>40</v>
      </c>
      <c r="E28" s="13" t="s">
        <v>55</v>
      </c>
      <c r="F28" s="9" t="s">
        <v>18</v>
      </c>
      <c r="G28" s="11">
        <v>4</v>
      </c>
      <c r="H28" s="12" t="s">
        <v>47</v>
      </c>
      <c r="I28" s="13" t="s">
        <v>48</v>
      </c>
      <c r="J28" s="13" t="s">
        <v>49</v>
      </c>
      <c r="K28" s="14">
        <f>416*1.16</f>
        <v>482.55999999999995</v>
      </c>
      <c r="L28" s="12" t="s">
        <v>28</v>
      </c>
      <c r="M28" s="9" t="s">
        <v>40</v>
      </c>
      <c r="N28" s="15">
        <v>43376</v>
      </c>
      <c r="O28" s="12" t="s">
        <v>20</v>
      </c>
      <c r="P28" s="9" t="s">
        <v>21</v>
      </c>
      <c r="Q28" s="12" t="s">
        <v>22</v>
      </c>
    </row>
    <row r="29" spans="2:17" ht="57.9" customHeight="1" x14ac:dyDescent="0.3">
      <c r="B29" s="8">
        <v>43376</v>
      </c>
      <c r="C29" s="9" t="s">
        <v>17</v>
      </c>
      <c r="D29" s="9" t="s">
        <v>40</v>
      </c>
      <c r="E29" s="13" t="s">
        <v>56</v>
      </c>
      <c r="F29" s="9" t="s">
        <v>18</v>
      </c>
      <c r="G29" s="11">
        <v>1</v>
      </c>
      <c r="H29" s="12" t="s">
        <v>47</v>
      </c>
      <c r="I29" s="13" t="s">
        <v>57</v>
      </c>
      <c r="J29" s="13" t="s">
        <v>49</v>
      </c>
      <c r="K29" s="14">
        <v>5129</v>
      </c>
      <c r="L29" s="12" t="s">
        <v>28</v>
      </c>
      <c r="M29" s="9" t="s">
        <v>40</v>
      </c>
      <c r="N29" s="15">
        <v>43376</v>
      </c>
      <c r="O29" s="12" t="s">
        <v>20</v>
      </c>
      <c r="P29" s="9" t="s">
        <v>21</v>
      </c>
      <c r="Q29" s="12" t="s">
        <v>22</v>
      </c>
    </row>
    <row r="30" spans="2:17" ht="66" customHeight="1" x14ac:dyDescent="0.3">
      <c r="B30" s="8">
        <v>43376</v>
      </c>
      <c r="C30" s="9" t="s">
        <v>17</v>
      </c>
      <c r="D30" s="9" t="s">
        <v>40</v>
      </c>
      <c r="E30" s="13" t="s">
        <v>58</v>
      </c>
      <c r="F30" s="9" t="s">
        <v>18</v>
      </c>
      <c r="G30" s="11">
        <v>1</v>
      </c>
      <c r="H30" s="12" t="s">
        <v>59</v>
      </c>
      <c r="I30" s="13" t="s">
        <v>60</v>
      </c>
      <c r="J30" s="9" t="s">
        <v>61</v>
      </c>
      <c r="K30" s="14">
        <f>4089*1.16</f>
        <v>4743.24</v>
      </c>
      <c r="L30" s="12" t="s">
        <v>28</v>
      </c>
      <c r="M30" s="9" t="s">
        <v>40</v>
      </c>
      <c r="N30" s="15">
        <v>43376</v>
      </c>
      <c r="O30" s="12" t="s">
        <v>20</v>
      </c>
      <c r="P30" s="9" t="s">
        <v>21</v>
      </c>
      <c r="Q30" s="12" t="s">
        <v>22</v>
      </c>
    </row>
    <row r="31" spans="2:17" ht="66" customHeight="1" x14ac:dyDescent="0.3">
      <c r="B31" s="8">
        <v>43376</v>
      </c>
      <c r="C31" s="9" t="s">
        <v>17</v>
      </c>
      <c r="D31" s="9" t="s">
        <v>40</v>
      </c>
      <c r="E31" s="13" t="s">
        <v>62</v>
      </c>
      <c r="F31" s="9" t="s">
        <v>18</v>
      </c>
      <c r="G31" s="11">
        <v>1</v>
      </c>
      <c r="H31" s="12" t="s">
        <v>59</v>
      </c>
      <c r="I31" s="13" t="s">
        <v>63</v>
      </c>
      <c r="J31" s="9" t="s">
        <v>61</v>
      </c>
      <c r="K31" s="14">
        <f>99958.9*1.16</f>
        <v>115952.32399999998</v>
      </c>
      <c r="L31" s="12" t="s">
        <v>28</v>
      </c>
      <c r="M31" s="9" t="s">
        <v>40</v>
      </c>
      <c r="N31" s="15">
        <v>43376</v>
      </c>
      <c r="O31" s="12" t="s">
        <v>20</v>
      </c>
      <c r="P31" s="9" t="s">
        <v>21</v>
      </c>
      <c r="Q31" s="12" t="s">
        <v>22</v>
      </c>
    </row>
    <row r="32" spans="2:17" ht="74.25" customHeight="1" x14ac:dyDescent="0.3">
      <c r="B32" s="8">
        <v>43376</v>
      </c>
      <c r="C32" s="9" t="s">
        <v>17</v>
      </c>
      <c r="D32" s="9" t="s">
        <v>40</v>
      </c>
      <c r="E32" s="13" t="s">
        <v>64</v>
      </c>
      <c r="F32" s="9" t="s">
        <v>18</v>
      </c>
      <c r="G32" s="11">
        <v>1</v>
      </c>
      <c r="H32" s="12" t="s">
        <v>59</v>
      </c>
      <c r="I32" s="13" t="s">
        <v>68</v>
      </c>
      <c r="J32" s="9" t="s">
        <v>61</v>
      </c>
      <c r="K32" s="14">
        <f>6795*1.16</f>
        <v>7882.2</v>
      </c>
      <c r="L32" s="12" t="s">
        <v>28</v>
      </c>
      <c r="M32" s="9" t="s">
        <v>40</v>
      </c>
      <c r="N32" s="15">
        <v>43376</v>
      </c>
      <c r="O32" s="12" t="s">
        <v>20</v>
      </c>
      <c r="P32" s="9" t="s">
        <v>21</v>
      </c>
      <c r="Q32" s="12" t="s">
        <v>22</v>
      </c>
    </row>
    <row r="33" spans="2:17" ht="57.9" customHeight="1" x14ac:dyDescent="0.3">
      <c r="B33" s="8">
        <v>43376</v>
      </c>
      <c r="C33" s="9" t="s">
        <v>17</v>
      </c>
      <c r="D33" s="9" t="s">
        <v>40</v>
      </c>
      <c r="E33" s="13" t="s">
        <v>65</v>
      </c>
      <c r="F33" s="9" t="s">
        <v>18</v>
      </c>
      <c r="G33" s="11">
        <v>1</v>
      </c>
      <c r="H33" s="12" t="s">
        <v>42</v>
      </c>
      <c r="I33" s="13" t="s">
        <v>66</v>
      </c>
      <c r="J33" s="13" t="s">
        <v>67</v>
      </c>
      <c r="K33" s="14">
        <f>1120.69*1.16</f>
        <v>1300.0003999999999</v>
      </c>
      <c r="L33" s="12" t="s">
        <v>28</v>
      </c>
      <c r="M33" s="9" t="s">
        <v>40</v>
      </c>
      <c r="N33" s="15">
        <v>43376</v>
      </c>
      <c r="O33" s="12" t="s">
        <v>20</v>
      </c>
      <c r="P33" s="9" t="s">
        <v>21</v>
      </c>
      <c r="Q33" s="12" t="s">
        <v>22</v>
      </c>
    </row>
  </sheetData>
  <mergeCells count="4">
    <mergeCell ref="B1:Q1"/>
    <mergeCell ref="B5:Q5"/>
    <mergeCell ref="B3:Q3"/>
    <mergeCell ref="B2:Q2"/>
  </mergeCells>
  <phoneticPr fontId="7" type="noConversion"/>
  <printOptions horizontalCentered="1"/>
  <pageMargins left="0.23622047244094491" right="0.23622047244094491" top="0.35433070866141736" bottom="0.35433070866141736" header="0.31496062992125984" footer="0.31496062992125984"/>
  <pageSetup paperSize="5" scale="49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2018</vt:lpstr>
      <vt:lpstr>'2018'!Área_de_impresión</vt:lpstr>
      <vt:lpstr>'2018'!Títulos_a_imprimir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Hewlett-Packard Company</cp:lastModifiedBy>
  <cp:lastPrinted>2019-05-06T17:29:38Z</cp:lastPrinted>
  <dcterms:created xsi:type="dcterms:W3CDTF">2011-10-13T19:49:31Z</dcterms:created>
  <dcterms:modified xsi:type="dcterms:W3CDTF">2019-05-06T17:29:43Z</dcterms:modified>
</cp:coreProperties>
</file>