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Transparencia Presupuestaria 4to trimestre\Obra Pública\"/>
    </mc:Choice>
  </mc:AlternateContent>
  <bookViews>
    <workbookView xWindow="0" yWindow="456" windowWidth="12516" windowHeight="9432" tabRatio="396"/>
  </bookViews>
  <sheets>
    <sheet name="2018" sheetId="7" r:id="rId1"/>
  </sheets>
  <definedNames>
    <definedName name="_xlnm._FilterDatabase" localSheetId="0" hidden="1">'2018'!#REF!</definedName>
    <definedName name="_xlnm.Print_Area" localSheetId="0">'2018'!$A$1:$V$9</definedName>
    <definedName name="_xlnm.Print_Titles" localSheetId="0">'2018'!$1:$5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Q634" i="7" l="1"/>
  <c r="Q633" i="7"/>
  <c r="Q632" i="7"/>
  <c r="Q631" i="7"/>
  <c r="Q630" i="7"/>
  <c r="Q629" i="7"/>
  <c r="Q628" i="7"/>
  <c r="Q627" i="7"/>
  <c r="Q626" i="7"/>
  <c r="Q625" i="7"/>
  <c r="Q624" i="7"/>
  <c r="Q623" i="7"/>
  <c r="Q622" i="7"/>
  <c r="Q621" i="7"/>
  <c r="Q620" i="7"/>
  <c r="Q612" i="7"/>
  <c r="Q611" i="7"/>
  <c r="Q610" i="7"/>
  <c r="Q609" i="7"/>
  <c r="Q608" i="7"/>
  <c r="Q607" i="7"/>
  <c r="Q606" i="7"/>
  <c r="Q605" i="7"/>
  <c r="Q604" i="7"/>
  <c r="Q602" i="7"/>
  <c r="Q598" i="7"/>
  <c r="Q596" i="7"/>
  <c r="Q595" i="7"/>
  <c r="Q594" i="7"/>
  <c r="Q593" i="7"/>
  <c r="Q592" i="7"/>
  <c r="Q591" i="7"/>
  <c r="Q590" i="7"/>
  <c r="Q589" i="7"/>
  <c r="Q588" i="7"/>
  <c r="Q587" i="7"/>
  <c r="Q586" i="7"/>
  <c r="Q585" i="7"/>
  <c r="Q584" i="7"/>
  <c r="Q583" i="7"/>
  <c r="Q582" i="7"/>
  <c r="Q581" i="7"/>
  <c r="Q580" i="7"/>
  <c r="Q579" i="7"/>
  <c r="Q578" i="7"/>
  <c r="Q577" i="7"/>
  <c r="Q576" i="7"/>
  <c r="Q575" i="7"/>
  <c r="Q574" i="7"/>
  <c r="Q573" i="7"/>
  <c r="Q572" i="7"/>
  <c r="Q571" i="7"/>
  <c r="Q570" i="7"/>
  <c r="Q569" i="7"/>
  <c r="Q568" i="7"/>
  <c r="Q567" i="7"/>
  <c r="Q566" i="7"/>
  <c r="Q565" i="7"/>
  <c r="Q564" i="7"/>
  <c r="Q563" i="7"/>
  <c r="Q559" i="7"/>
  <c r="Q558" i="7"/>
  <c r="Q557" i="7"/>
  <c r="Q556" i="7"/>
  <c r="Q555" i="7"/>
  <c r="Q554" i="7"/>
  <c r="Q553" i="7"/>
  <c r="Q552" i="7"/>
  <c r="Q551" i="7"/>
  <c r="Q550" i="7"/>
  <c r="Q549" i="7"/>
  <c r="Q548" i="7"/>
  <c r="Q547" i="7"/>
  <c r="Q546" i="7"/>
  <c r="Q545" i="7"/>
  <c r="Q544" i="7"/>
  <c r="Q543" i="7"/>
  <c r="Q542" i="7"/>
  <c r="Q541" i="7"/>
  <c r="Q540" i="7"/>
  <c r="Q539" i="7"/>
  <c r="Q538" i="7"/>
  <c r="Q537" i="7"/>
  <c r="Q536" i="7"/>
  <c r="Q535" i="7"/>
  <c r="Q534" i="7"/>
  <c r="Q533" i="7"/>
  <c r="Q532" i="7"/>
  <c r="Q531" i="7"/>
  <c r="Q530" i="7"/>
  <c r="Q529" i="7"/>
  <c r="Q528" i="7"/>
  <c r="Q527" i="7"/>
  <c r="Q526" i="7"/>
  <c r="Q525" i="7"/>
  <c r="Q524" i="7"/>
  <c r="Q523" i="7"/>
  <c r="Q522" i="7"/>
  <c r="Q521" i="7"/>
  <c r="Q519" i="7"/>
  <c r="Q518" i="7"/>
  <c r="Q517" i="7"/>
  <c r="Q516" i="7"/>
  <c r="Q506" i="7"/>
  <c r="Q505" i="7"/>
  <c r="Q504" i="7"/>
  <c r="Q503" i="7"/>
  <c r="Q502" i="7"/>
  <c r="Q501" i="7"/>
  <c r="Q500" i="7"/>
  <c r="Q499" i="7"/>
  <c r="Q498" i="7"/>
  <c r="Q497" i="7"/>
  <c r="Q496" i="7"/>
  <c r="Q495" i="7"/>
  <c r="Q494" i="7"/>
  <c r="Q493" i="7"/>
  <c r="Q492" i="7"/>
  <c r="Q491" i="7"/>
  <c r="Q490" i="7"/>
  <c r="Q489" i="7"/>
  <c r="Q488" i="7"/>
  <c r="Q487" i="7"/>
  <c r="Q486" i="7"/>
  <c r="Q485" i="7"/>
  <c r="Q484" i="7"/>
  <c r="Q483" i="7"/>
  <c r="AA637" i="7"/>
  <c r="Q637" i="7" s="1"/>
  <c r="AA636" i="7"/>
  <c r="Q636" i="7" s="1"/>
  <c r="AA635" i="7"/>
  <c r="Q635" i="7" s="1"/>
  <c r="AA619" i="7"/>
  <c r="Q619" i="7" s="1"/>
  <c r="AA618" i="7"/>
  <c r="Q618" i="7" s="1"/>
  <c r="AA617" i="7"/>
  <c r="Q617" i="7" s="1"/>
  <c r="AA616" i="7"/>
  <c r="Q616" i="7" s="1"/>
  <c r="AA615" i="7"/>
  <c r="Q615" i="7" s="1"/>
  <c r="AA614" i="7"/>
  <c r="Q614" i="7" s="1"/>
  <c r="AA613" i="7"/>
  <c r="Q613" i="7" s="1"/>
  <c r="AA603" i="7"/>
  <c r="Q603" i="7" s="1"/>
  <c r="AA601" i="7"/>
  <c r="Q601" i="7" s="1"/>
  <c r="AA600" i="7"/>
  <c r="Q600" i="7" s="1"/>
  <c r="AA599" i="7"/>
  <c r="Q599" i="7" s="1"/>
  <c r="AA597" i="7"/>
  <c r="Q597" i="7" s="1"/>
  <c r="AA562" i="7"/>
  <c r="Q562" i="7" s="1"/>
  <c r="AA561" i="7"/>
  <c r="Q561" i="7" s="1"/>
  <c r="AA560" i="7"/>
  <c r="Q560" i="7" s="1"/>
  <c r="AA521" i="7"/>
  <c r="AA520" i="7"/>
  <c r="Q520" i="7" s="1"/>
  <c r="AA516" i="7"/>
  <c r="AA515" i="7"/>
  <c r="Q515" i="7" s="1"/>
  <c r="AA514" i="7"/>
  <c r="Q514" i="7" s="1"/>
  <c r="AA513" i="7"/>
  <c r="Q513" i="7" s="1"/>
  <c r="AA512" i="7"/>
  <c r="Q512" i="7" s="1"/>
  <c r="AA511" i="7"/>
  <c r="Q511" i="7" s="1"/>
  <c r="AA510" i="7"/>
  <c r="Q510" i="7" s="1"/>
  <c r="AA509" i="7"/>
  <c r="Q509" i="7" s="1"/>
  <c r="AA508" i="7"/>
  <c r="Q508" i="7" s="1"/>
  <c r="AA507" i="7"/>
  <c r="Q507" i="7" s="1"/>
  <c r="Q482" i="7"/>
  <c r="Q481" i="7"/>
  <c r="Q480" i="7"/>
  <c r="Q479" i="7"/>
  <c r="Q478" i="7"/>
  <c r="Q477" i="7"/>
  <c r="Q476" i="7"/>
  <c r="Q475" i="7"/>
  <c r="Q474" i="7"/>
  <c r="Q473" i="7"/>
  <c r="Q472" i="7"/>
  <c r="Q471" i="7"/>
  <c r="Q470" i="7"/>
  <c r="Q469" i="7"/>
  <c r="Q468" i="7"/>
  <c r="Q467" i="7"/>
  <c r="Q466" i="7"/>
  <c r="V465" i="7"/>
  <c r="Q465" i="7" s="1"/>
  <c r="Q464" i="7"/>
  <c r="Q463" i="7"/>
  <c r="Q462" i="7"/>
  <c r="Q461" i="7"/>
  <c r="Q460" i="7"/>
  <c r="Q459" i="7"/>
  <c r="Q458" i="7"/>
  <c r="V457" i="7"/>
  <c r="Q457" i="7" s="1"/>
  <c r="V456" i="7"/>
  <c r="Q456" i="7" s="1"/>
  <c r="V455" i="7"/>
  <c r="Q455" i="7" s="1"/>
  <c r="V454" i="7"/>
  <c r="Q454" i="7" s="1"/>
  <c r="V453" i="7"/>
  <c r="Q453" i="7" s="1"/>
  <c r="V452" i="7"/>
  <c r="Q452" i="7" s="1"/>
  <c r="V451" i="7"/>
  <c r="Q451" i="7" s="1"/>
  <c r="Q450" i="7"/>
  <c r="Q449" i="7"/>
  <c r="Q448" i="7"/>
  <c r="Q447" i="7"/>
  <c r="Q446" i="7"/>
  <c r="Q445" i="7"/>
  <c r="Q444" i="7"/>
  <c r="Q443" i="7"/>
  <c r="Q442" i="7"/>
  <c r="Q441" i="7"/>
  <c r="Q440" i="7"/>
  <c r="Q439" i="7"/>
  <c r="Q438" i="7"/>
  <c r="Q437" i="7"/>
  <c r="Q436" i="7"/>
  <c r="Q435" i="7"/>
  <c r="Q434" i="7"/>
  <c r="Q433" i="7"/>
  <c r="V432" i="7"/>
  <c r="Q432" i="7" s="1"/>
  <c r="V431" i="7"/>
  <c r="Q431" i="7" s="1"/>
  <c r="V430" i="7"/>
  <c r="Q430" i="7" s="1"/>
  <c r="Q429" i="7"/>
  <c r="Q428" i="7"/>
  <c r="Q427" i="7"/>
  <c r="Q426" i="7"/>
  <c r="Q425" i="7"/>
  <c r="Q424" i="7"/>
  <c r="Q423" i="7"/>
  <c r="Q422" i="7"/>
  <c r="Q421" i="7"/>
  <c r="Q420" i="7"/>
  <c r="Q419" i="7"/>
  <c r="Q418" i="7"/>
  <c r="Q417" i="7"/>
  <c r="Q416" i="7"/>
  <c r="Q415" i="7"/>
  <c r="Q414" i="7"/>
  <c r="Q413" i="7"/>
  <c r="Q412" i="7"/>
  <c r="Q411" i="7"/>
  <c r="Q410" i="7"/>
  <c r="Q409" i="7"/>
  <c r="Q408" i="7"/>
  <c r="Q407" i="7"/>
  <c r="Q406" i="7"/>
  <c r="Q405" i="7"/>
  <c r="Q404" i="7"/>
  <c r="Q403" i="7"/>
  <c r="Q402" i="7"/>
  <c r="Q401" i="7"/>
  <c r="Q400" i="7"/>
  <c r="Q399" i="7"/>
  <c r="Q398" i="7"/>
  <c r="Q397" i="7"/>
  <c r="Q396" i="7"/>
  <c r="Q395" i="7"/>
  <c r="Q394" i="7"/>
  <c r="Q393" i="7"/>
  <c r="Q392" i="7"/>
  <c r="Q391" i="7"/>
  <c r="Q390" i="7"/>
  <c r="Q389" i="7"/>
  <c r="Q388" i="7"/>
  <c r="Q387" i="7"/>
  <c r="Q386" i="7"/>
  <c r="Q385" i="7"/>
  <c r="Q384" i="7"/>
  <c r="Q383" i="7"/>
  <c r="Q382" i="7"/>
  <c r="Q381" i="7"/>
  <c r="Q380" i="7"/>
  <c r="Q379" i="7"/>
  <c r="Q378" i="7"/>
  <c r="Q377" i="7"/>
  <c r="Q376" i="7"/>
  <c r="Q375" i="7"/>
  <c r="Q374" i="7"/>
  <c r="Q373" i="7"/>
  <c r="Q372" i="7"/>
  <c r="Q371" i="7"/>
  <c r="Q370" i="7"/>
  <c r="Q369" i="7"/>
  <c r="Q368" i="7"/>
  <c r="Q367" i="7"/>
  <c r="Q366" i="7"/>
  <c r="Q365" i="7"/>
  <c r="Q364" i="7"/>
  <c r="Q363" i="7"/>
  <c r="Q362" i="7"/>
  <c r="Q361" i="7"/>
  <c r="Q360" i="7"/>
  <c r="Q359" i="7"/>
  <c r="Q358" i="7"/>
  <c r="Q357" i="7"/>
  <c r="Q356" i="7"/>
  <c r="Q355" i="7"/>
  <c r="Q354" i="7"/>
  <c r="Q353" i="7"/>
  <c r="Q352" i="7"/>
  <c r="Q351" i="7"/>
  <c r="Q350" i="7"/>
  <c r="Q349" i="7"/>
  <c r="Q348" i="7"/>
  <c r="Q347" i="7"/>
  <c r="Q346" i="7"/>
  <c r="Q345" i="7"/>
  <c r="Q344" i="7"/>
  <c r="Q343" i="7"/>
  <c r="Q342" i="7"/>
  <c r="Q341" i="7"/>
  <c r="Q340" i="7"/>
  <c r="Q339" i="7"/>
  <c r="Q338" i="7"/>
  <c r="Q337" i="7"/>
  <c r="Q336" i="7"/>
  <c r="Q335" i="7"/>
  <c r="Q334" i="7"/>
  <c r="Q333" i="7"/>
  <c r="Q332" i="7"/>
  <c r="Q331" i="7"/>
  <c r="Q330" i="7"/>
  <c r="Q329" i="7"/>
  <c r="Q328" i="7"/>
  <c r="Q327" i="7"/>
  <c r="Q326" i="7"/>
  <c r="Q325" i="7"/>
  <c r="Q324" i="7"/>
  <c r="Q323" i="7"/>
  <c r="Q322" i="7"/>
  <c r="Q321" i="7"/>
  <c r="Q320" i="7"/>
  <c r="Q319" i="7"/>
  <c r="Q318" i="7"/>
  <c r="Q317" i="7"/>
  <c r="Q316" i="7"/>
  <c r="Q315" i="7"/>
  <c r="Q314" i="7"/>
  <c r="Q313" i="7"/>
  <c r="Q312" i="7"/>
  <c r="Q311" i="7"/>
  <c r="Q310" i="7"/>
  <c r="Q309" i="7"/>
  <c r="Q308" i="7"/>
  <c r="Q307" i="7"/>
  <c r="Q306" i="7"/>
  <c r="Q305" i="7"/>
  <c r="Q304" i="7"/>
  <c r="Q303" i="7"/>
  <c r="Q302" i="7"/>
  <c r="Q301" i="7"/>
  <c r="Q300" i="7"/>
  <c r="Q299" i="7"/>
  <c r="Q298" i="7"/>
  <c r="Q297" i="7"/>
  <c r="Q296" i="7"/>
  <c r="Q295" i="7"/>
  <c r="Q294" i="7"/>
  <c r="Q293" i="7"/>
  <c r="Q292" i="7"/>
  <c r="Q291" i="7"/>
  <c r="Q290" i="7"/>
  <c r="Q289" i="7"/>
  <c r="Q288" i="7"/>
  <c r="Q287" i="7"/>
  <c r="Q286" i="7"/>
  <c r="Q285" i="7"/>
  <c r="Q284" i="7"/>
  <c r="Q283" i="7"/>
  <c r="Q282" i="7"/>
  <c r="Q281" i="7"/>
  <c r="Q280" i="7"/>
  <c r="Q279" i="7"/>
  <c r="Q278" i="7"/>
  <c r="Q277" i="7"/>
  <c r="Q276" i="7"/>
  <c r="Q275" i="7"/>
  <c r="Q274" i="7"/>
  <c r="Q273" i="7"/>
  <c r="Q272" i="7"/>
  <c r="Q271" i="7"/>
  <c r="Q270" i="7"/>
  <c r="Q269" i="7"/>
  <c r="Q268" i="7"/>
  <c r="Q267" i="7"/>
  <c r="Q266" i="7"/>
  <c r="Q265" i="7"/>
  <c r="Q264" i="7"/>
  <c r="Q263" i="7"/>
  <c r="Q262" i="7"/>
  <c r="Q261" i="7"/>
  <c r="Q260" i="7"/>
  <c r="Q259" i="7"/>
  <c r="Q258" i="7"/>
  <c r="Q257" i="7"/>
  <c r="Q256" i="7"/>
  <c r="Q255" i="7"/>
  <c r="Q254" i="7"/>
  <c r="Q253" i="7"/>
  <c r="Q252" i="7"/>
  <c r="Q251" i="7"/>
  <c r="Q250" i="7"/>
  <c r="Q249" i="7"/>
  <c r="Q248" i="7"/>
  <c r="Q247" i="7"/>
  <c r="Q246" i="7"/>
  <c r="Q245" i="7"/>
  <c r="Q244" i="7"/>
  <c r="Q243" i="7"/>
  <c r="Q242" i="7"/>
  <c r="Q241" i="7"/>
  <c r="Q240" i="7"/>
  <c r="Q239" i="7"/>
  <c r="Q238" i="7"/>
  <c r="Q237" i="7"/>
  <c r="Q236" i="7"/>
  <c r="Q235" i="7"/>
  <c r="Q234" i="7"/>
  <c r="Q233" i="7"/>
  <c r="Q232" i="7"/>
  <c r="Q231" i="7"/>
  <c r="Q230" i="7"/>
  <c r="Q229" i="7"/>
  <c r="Q228" i="7"/>
  <c r="Q227" i="7"/>
  <c r="Q226" i="7"/>
  <c r="Q225" i="7"/>
  <c r="Q224" i="7"/>
  <c r="Q223" i="7"/>
  <c r="Q222" i="7"/>
  <c r="Q221" i="7"/>
  <c r="Q220" i="7"/>
  <c r="Q219" i="7"/>
  <c r="Q218" i="7"/>
  <c r="Q217" i="7"/>
  <c r="Q216" i="7"/>
  <c r="Q215" i="7"/>
  <c r="Q214" i="7"/>
  <c r="Q213" i="7"/>
  <c r="Q212" i="7"/>
  <c r="Q211" i="7"/>
  <c r="Q210" i="7"/>
  <c r="Q209" i="7"/>
  <c r="Q208" i="7"/>
  <c r="Q207" i="7"/>
  <c r="Q206" i="7"/>
  <c r="Q205" i="7"/>
  <c r="Q204" i="7"/>
  <c r="Q203" i="7"/>
  <c r="Q202" i="7"/>
  <c r="Q201" i="7"/>
  <c r="Q200" i="7"/>
  <c r="Q199" i="7"/>
  <c r="Q198" i="7"/>
  <c r="Q197" i="7"/>
  <c r="Q196" i="7"/>
  <c r="Q195" i="7"/>
  <c r="Q194" i="7"/>
  <c r="Q193" i="7"/>
  <c r="Q192" i="7"/>
  <c r="Q191" i="7"/>
  <c r="Q190"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X53" i="7"/>
  <c r="Q53" i="7" s="1"/>
  <c r="X52" i="7"/>
  <c r="Q52" i="7" s="1"/>
  <c r="Q51" i="7"/>
  <c r="Q50" i="7"/>
  <c r="X49" i="7"/>
  <c r="Q49" i="7" s="1"/>
  <c r="X48" i="7"/>
  <c r="Q48" i="7" s="1"/>
  <c r="Q47" i="7"/>
  <c r="X46" i="7"/>
  <c r="Q46" i="7" s="1"/>
  <c r="X45" i="7"/>
  <c r="Q45" i="7" s="1"/>
  <c r="Q44" i="7"/>
  <c r="Q43" i="7"/>
  <c r="Q42" i="7"/>
  <c r="X41" i="7"/>
  <c r="Q41" i="7" s="1"/>
  <c r="X40" i="7"/>
  <c r="Q40" i="7" s="1"/>
  <c r="X39" i="7"/>
  <c r="Q39" i="7" s="1"/>
  <c r="X38" i="7"/>
  <c r="Q38" i="7" s="1"/>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X9" i="7"/>
  <c r="Q9" i="7" s="1"/>
  <c r="X8" i="7"/>
  <c r="Q8" i="7" s="1"/>
</calcChain>
</file>

<file path=xl/comments1.xml><?xml version="1.0" encoding="utf-8"?>
<comments xmlns="http://schemas.openxmlformats.org/spreadsheetml/2006/main">
  <authors>
    <author>c</author>
    <author>Windows User</author>
    <author>*</author>
    <author>Luffi</author>
    <author>unicons05</author>
  </authors>
  <commentList>
    <comment ref="B20" authorId="0" shapeId="0">
      <text>
        <r>
          <rPr>
            <b/>
            <sz val="8"/>
            <color indexed="81"/>
            <rFont val="Tahoma"/>
          </rPr>
          <t>c:</t>
        </r>
        <r>
          <rPr>
            <sz val="8"/>
            <color indexed="81"/>
            <rFont val="Tahoma"/>
          </rPr>
          <t xml:space="preserve">
RURAL O URBANO
</t>
        </r>
      </text>
    </comment>
    <comment ref="B29" authorId="0" shapeId="0">
      <text>
        <r>
          <rPr>
            <b/>
            <sz val="8"/>
            <color indexed="81"/>
            <rFont val="Tahoma"/>
          </rPr>
          <t>c:</t>
        </r>
        <r>
          <rPr>
            <sz val="8"/>
            <color indexed="81"/>
            <rFont val="Tahoma"/>
          </rPr>
          <t xml:space="preserve">
verificar si es ep
</t>
        </r>
      </text>
    </comment>
    <comment ref="I30" authorId="0" shapeId="0">
      <text>
        <r>
          <rPr>
            <b/>
            <sz val="8"/>
            <color indexed="81"/>
            <rFont val="Tahoma"/>
            <family val="2"/>
          </rPr>
          <t>c:</t>
        </r>
        <r>
          <rPr>
            <sz val="8"/>
            <color indexed="81"/>
            <rFont val="Tahoma"/>
            <family val="2"/>
          </rPr>
          <t xml:space="preserve">
ANTES ZICOE CONSTRUCCIONES, S.A. DE C.V.
despues cambió arq. 
rolando guardiola cuellar pero lo rechazó
</t>
        </r>
      </text>
    </comment>
    <comment ref="I32" authorId="0" shapeId="0">
      <text>
        <r>
          <rPr>
            <b/>
            <sz val="8"/>
            <color indexed="81"/>
            <rFont val="Tahoma"/>
            <family val="2"/>
          </rPr>
          <t>c:</t>
        </r>
        <r>
          <rPr>
            <sz val="8"/>
            <color indexed="81"/>
            <rFont val="Tahoma"/>
            <family val="2"/>
          </rPr>
          <t xml:space="preserve">
ANTES ZICOE CONSTRUCCIONES, S.A. DE C.V.
despues cambió arq. 
rolando guardiola cuellar pero lo rechazó
</t>
        </r>
      </text>
    </comment>
    <comment ref="I34" authorId="0" shapeId="0">
      <text>
        <r>
          <rPr>
            <b/>
            <sz val="8"/>
            <color indexed="81"/>
            <rFont val="Tahoma"/>
            <family val="2"/>
          </rPr>
          <t>c:</t>
        </r>
        <r>
          <rPr>
            <sz val="8"/>
            <color indexed="81"/>
            <rFont val="Tahoma"/>
            <family val="2"/>
          </rPr>
          <t xml:space="preserve">
ANTES ZICOE CONSTRUCCIONES, S.A. DE C.V.
</t>
        </r>
      </text>
    </comment>
    <comment ref="B35" authorId="0" shapeId="0">
      <text>
        <r>
          <rPr>
            <b/>
            <sz val="8"/>
            <color indexed="81"/>
            <rFont val="Tahoma"/>
            <family val="2"/>
          </rPr>
          <t>c:</t>
        </r>
        <r>
          <rPr>
            <sz val="8"/>
            <color indexed="81"/>
            <rFont val="Tahoma"/>
            <family val="2"/>
          </rPr>
          <t xml:space="preserve">
EN EL PGO AGREGA (SAN ISIDRO CAMPECHERO) AGOSTO 29 2018
</t>
        </r>
      </text>
    </comment>
    <comment ref="B77" authorId="0" shapeId="0">
      <text>
        <r>
          <rPr>
            <b/>
            <sz val="8"/>
            <color indexed="81"/>
            <rFont val="Tahoma"/>
            <family val="2"/>
          </rPr>
          <t>c:</t>
        </r>
        <r>
          <rPr>
            <sz val="8"/>
            <color indexed="81"/>
            <rFont val="Tahoma"/>
            <family val="2"/>
          </rPr>
          <t xml:space="preserve">
PREESCOLAR CON VIC MAR082018
</t>
        </r>
      </text>
    </comment>
    <comment ref="B133" authorId="0" shapeId="0">
      <text>
        <r>
          <rPr>
            <b/>
            <sz val="8"/>
            <color indexed="81"/>
            <rFont val="Tahoma"/>
            <family val="2"/>
          </rPr>
          <t>c:</t>
        </r>
        <r>
          <rPr>
            <sz val="8"/>
            <color indexed="81"/>
            <rFont val="Tahoma"/>
            <family val="2"/>
          </rPr>
          <t xml:space="preserve">
ANTES ESCUELA PRIMARIA "PABLO L. SIDAR" X ERROPR CORRECCION MAY072018
</t>
        </r>
      </text>
    </comment>
    <comment ref="I202" authorId="0" shapeId="0">
      <text>
        <r>
          <rPr>
            <b/>
            <sz val="8"/>
            <color indexed="81"/>
            <rFont val="Tahoma"/>
            <family val="2"/>
          </rPr>
          <t>c:</t>
        </r>
        <r>
          <rPr>
            <sz val="8"/>
            <color indexed="81"/>
            <rFont val="Tahoma"/>
            <family val="2"/>
          </rPr>
          <t xml:space="preserve">
IOCIFED/
0127/2017</t>
        </r>
      </text>
    </comment>
    <comment ref="B269" authorId="0" shapeId="0">
      <text>
        <r>
          <rPr>
            <b/>
            <sz val="8"/>
            <color indexed="81"/>
            <rFont val="Tahoma"/>
            <family val="2"/>
          </rPr>
          <t>c:</t>
        </r>
        <r>
          <rPr>
            <sz val="8"/>
            <color indexed="81"/>
            <rFont val="Tahoma"/>
            <family val="2"/>
          </rPr>
          <t xml:space="preserve">
DECIA ESC NORMAL URBANA
</t>
        </r>
      </text>
    </comment>
    <comment ref="P328" authorId="0" shapeId="0">
      <text>
        <r>
          <rPr>
            <b/>
            <sz val="8"/>
            <color indexed="81"/>
            <rFont val="Tahoma"/>
            <family val="2"/>
          </rPr>
          <t>c:</t>
        </r>
        <r>
          <rPr>
            <sz val="8"/>
            <color indexed="81"/>
            <rFont val="Tahoma"/>
            <family val="2"/>
          </rPr>
          <t xml:space="preserve">
OA ELABORO EMPRESA
</t>
        </r>
      </text>
    </comment>
    <comment ref="P329" authorId="0" shapeId="0">
      <text>
        <r>
          <rPr>
            <b/>
            <sz val="8"/>
            <color indexed="81"/>
            <rFont val="Tahoma"/>
            <family val="2"/>
          </rPr>
          <t>c:</t>
        </r>
        <r>
          <rPr>
            <sz val="8"/>
            <color indexed="81"/>
            <rFont val="Tahoma"/>
            <family val="2"/>
          </rPr>
          <t xml:space="preserve">
OA ELAB X EMPRESA
</t>
        </r>
      </text>
    </comment>
    <comment ref="B408" authorId="1" shapeId="0">
      <text>
        <r>
          <rPr>
            <b/>
            <sz val="9"/>
            <color indexed="81"/>
            <rFont val="Tahoma"/>
            <family val="2"/>
          </rPr>
          <t>Windows User:</t>
        </r>
        <r>
          <rPr>
            <sz val="9"/>
            <color indexed="81"/>
            <rFont val="Tahoma"/>
            <family val="2"/>
          </rPr>
          <t xml:space="preserve">
no se contrata porque se movio el presupuesto
</t>
        </r>
      </text>
    </comment>
    <comment ref="B409" authorId="1" shapeId="0">
      <text>
        <r>
          <rPr>
            <b/>
            <sz val="9"/>
            <color indexed="81"/>
            <rFont val="Tahoma"/>
            <family val="2"/>
          </rPr>
          <t>Windows User:</t>
        </r>
        <r>
          <rPr>
            <sz val="9"/>
            <color indexed="81"/>
            <rFont val="Tahoma"/>
            <family val="2"/>
          </rPr>
          <t xml:space="preserve">
no se contrata porque se movio el presupuesto
</t>
        </r>
      </text>
    </comment>
    <comment ref="B410" authorId="1" shapeId="0">
      <text>
        <r>
          <rPr>
            <b/>
            <sz val="9"/>
            <color indexed="81"/>
            <rFont val="Tahoma"/>
            <family val="2"/>
          </rPr>
          <t>Windows User:</t>
        </r>
        <r>
          <rPr>
            <sz val="9"/>
            <color indexed="81"/>
            <rFont val="Tahoma"/>
            <family val="2"/>
          </rPr>
          <t xml:space="preserve">
no se contrata porque se movio el presupuesto
</t>
        </r>
      </text>
    </comment>
    <comment ref="B427" authorId="1" shapeId="0">
      <text>
        <r>
          <rPr>
            <b/>
            <sz val="9"/>
            <color indexed="81"/>
            <rFont val="Tahoma"/>
            <family val="2"/>
          </rPr>
          <t>Windows User:</t>
        </r>
        <r>
          <rPr>
            <sz val="9"/>
            <color indexed="81"/>
            <rFont val="Tahoma"/>
            <family val="2"/>
          </rPr>
          <t xml:space="preserve">
no se contrata
no hay proyecto definido por la donacion de terreno
</t>
        </r>
      </text>
    </comment>
    <comment ref="B435" authorId="0" shapeId="0">
      <text>
        <r>
          <rPr>
            <b/>
            <sz val="8"/>
            <color indexed="81"/>
            <rFont val="Tahoma"/>
            <family val="2"/>
          </rPr>
          <t>c:</t>
        </r>
        <r>
          <rPr>
            <sz val="8"/>
            <color indexed="81"/>
            <rFont val="Tahoma"/>
            <family val="2"/>
          </rPr>
          <t xml:space="preserve">
FACULTAD DE MEDICINA VETERINARIA Y ZOOTECNIA</t>
        </r>
      </text>
    </comment>
    <comment ref="B436" authorId="0" shapeId="0">
      <text>
        <r>
          <rPr>
            <b/>
            <sz val="8"/>
            <color indexed="81"/>
            <rFont val="Tahoma"/>
            <family val="2"/>
          </rPr>
          <t>c:</t>
        </r>
        <r>
          <rPr>
            <sz val="8"/>
            <color indexed="81"/>
            <rFont val="Tahoma"/>
            <family val="2"/>
          </rPr>
          <t xml:space="preserve">
DECIA ESCUELA DE ENFERMERIA, OBSTETRICIA (EXT. TEHUANTEPEC)
</t>
        </r>
      </text>
    </comment>
    <comment ref="B439" authorId="0" shapeId="0">
      <text>
        <r>
          <rPr>
            <b/>
            <sz val="8"/>
            <color indexed="81"/>
            <rFont val="Tahoma"/>
            <family val="2"/>
          </rPr>
          <t>c:</t>
        </r>
        <r>
          <rPr>
            <sz val="8"/>
            <color indexed="81"/>
            <rFont val="Tahoma"/>
            <family val="2"/>
          </rPr>
          <t xml:space="preserve">
DECIA PREPARATORIA No 7
</t>
        </r>
      </text>
    </comment>
    <comment ref="B441" authorId="0" shapeId="0">
      <text>
        <r>
          <rPr>
            <b/>
            <sz val="8"/>
            <color indexed="81"/>
            <rFont val="Tahoma"/>
            <family val="2"/>
          </rPr>
          <t>c:</t>
        </r>
        <r>
          <rPr>
            <sz val="8"/>
            <color indexed="81"/>
            <rFont val="Tahoma"/>
            <family val="2"/>
          </rPr>
          <t xml:space="preserve">
DECIA FACULTAD DE ECONOMIA DE LA UABJO
</t>
        </r>
      </text>
    </comment>
    <comment ref="B443" authorId="0" shapeId="0">
      <text>
        <r>
          <rPr>
            <b/>
            <sz val="8"/>
            <color indexed="81"/>
            <rFont val="Tahoma"/>
            <family val="2"/>
          </rPr>
          <t>c:</t>
        </r>
        <r>
          <rPr>
            <sz val="8"/>
            <color indexed="81"/>
            <rFont val="Tahoma"/>
            <family val="2"/>
          </rPr>
          <t xml:space="preserve">
FACULTAD DE CONTADURIA Y ADMINISTRACION B.E.C.A.</t>
        </r>
      </text>
    </comment>
    <comment ref="B460" authorId="0" shapeId="0">
      <text>
        <r>
          <rPr>
            <b/>
            <sz val="8"/>
            <color indexed="81"/>
            <rFont val="Tahoma"/>
            <family val="2"/>
          </rPr>
          <t>c:</t>
        </r>
        <r>
          <rPr>
            <sz val="8"/>
            <color indexed="81"/>
            <rFont val="Tahoma"/>
            <family val="2"/>
          </rPr>
          <t xml:space="preserve">FACULTAD DE BELLAS ARTES (ARTES PLASTICAS) SEGÚN JUSTO; SEGÚN MI REPORTE FACULTAD DE BELLAS ARTES; SEGÚN REPORTES DE 
FDN </t>
        </r>
      </text>
    </comment>
    <comment ref="B483" authorId="1" shapeId="0">
      <text>
        <r>
          <rPr>
            <b/>
            <sz val="9"/>
            <color indexed="81"/>
            <rFont val="Tahoma"/>
            <family val="2"/>
          </rPr>
          <t>Windows User:</t>
        </r>
        <r>
          <rPr>
            <sz val="9"/>
            <color indexed="81"/>
            <rFont val="Tahoma"/>
            <family val="2"/>
          </rPr>
          <t xml:space="preserve">
no se contrata porque se movio el presupuesto
</t>
        </r>
      </text>
    </comment>
    <comment ref="C483" authorId="1" shapeId="0">
      <text>
        <r>
          <rPr>
            <b/>
            <sz val="9"/>
            <color indexed="81"/>
            <rFont val="Tahoma"/>
            <family val="2"/>
          </rPr>
          <t>Windows User:</t>
        </r>
        <r>
          <rPr>
            <sz val="9"/>
            <color indexed="81"/>
            <rFont val="Tahoma"/>
            <family val="2"/>
          </rPr>
          <t xml:space="preserve">
no se contrata porque se movio el presupuesto
</t>
        </r>
      </text>
    </comment>
    <comment ref="P487" authorId="0" shapeId="0">
      <text>
        <r>
          <rPr>
            <b/>
            <sz val="8"/>
            <color indexed="81"/>
            <rFont val="Tahoma"/>
            <family val="2"/>
          </rPr>
          <t>c:</t>
        </r>
        <r>
          <rPr>
            <sz val="8"/>
            <color indexed="81"/>
            <rFont val="Tahoma"/>
            <family val="2"/>
          </rPr>
          <t xml:space="preserve">
hojas membretadas x imprimirse</t>
        </r>
      </text>
    </comment>
    <comment ref="I490" authorId="0" shapeId="0">
      <text>
        <r>
          <rPr>
            <b/>
            <sz val="8"/>
            <color indexed="81"/>
            <rFont val="Tahoma"/>
            <family val="2"/>
          </rPr>
          <t>c:</t>
        </r>
        <r>
          <rPr>
            <sz val="8"/>
            <color indexed="81"/>
            <rFont val="Tahoma"/>
            <family val="2"/>
          </rPr>
          <t xml:space="preserve">
CAMBIARA DE EMPRESA
</t>
        </r>
      </text>
    </comment>
    <comment ref="I510" authorId="0" shapeId="0">
      <text>
        <r>
          <rPr>
            <b/>
            <sz val="8"/>
            <color indexed="81"/>
            <rFont val="Tahoma"/>
            <family val="2"/>
          </rPr>
          <t>c:</t>
        </r>
        <r>
          <rPr>
            <sz val="8"/>
            <color indexed="81"/>
            <rFont val="Tahoma"/>
            <family val="2"/>
          </rPr>
          <t xml:space="preserve">
antes en 2016; 
ARQ. JESUS PASCUAL.-alonso designers 0082/2017</t>
        </r>
      </text>
    </comment>
    <comment ref="C530" authorId="0" shapeId="0">
      <text>
        <r>
          <rPr>
            <b/>
            <sz val="8"/>
            <color indexed="81"/>
            <rFont val="Tahoma"/>
            <family val="2"/>
          </rPr>
          <t>c:</t>
        </r>
        <r>
          <rPr>
            <sz val="8"/>
            <color indexed="81"/>
            <rFont val="Tahoma"/>
            <family val="2"/>
          </rPr>
          <t xml:space="preserve">
REPARACIONES GENERALES CONSISTENTE EN: LIBERACIÓN DE PINTURA, MAMPARAS, PIEZAS DE TABIQUE, DESINCRUSTACIÓN DE FLORA NOCIVA, DE HONGOS Y MUSGOS, DE PIEZAS DE CANTERA, EXPLORACIÓN Y LIBERACIÓN DE VENTANAS, DE PUERTAS DE CONCRETO DE CANTERA, INTEGRACIÓN DE APLANADOS DE PINTURA, DE SILLAS DE CANTERA, CORNISAS, FORJADO DE PRETILES, PUERTAS DE ACCESO, VENTANAS EN ESCUELA CON CLAVE ESCOLAR 20DPR1654P</t>
        </r>
      </text>
    </comment>
    <comment ref="I552" authorId="0" shapeId="0">
      <text>
        <r>
          <rPr>
            <b/>
            <sz val="8"/>
            <color indexed="81"/>
            <rFont val="Tahoma"/>
            <family val="2"/>
          </rPr>
          <t>c:</t>
        </r>
        <r>
          <rPr>
            <sz val="8"/>
            <color indexed="81"/>
            <rFont val="Tahoma"/>
            <family val="2"/>
          </rPr>
          <t xml:space="preserve">
IOCIFED/
0185/2018
</t>
        </r>
      </text>
    </comment>
    <comment ref="I553" authorId="0" shapeId="0">
      <text>
        <r>
          <rPr>
            <b/>
            <sz val="8"/>
            <color indexed="81"/>
            <rFont val="Tahoma"/>
            <family val="2"/>
          </rPr>
          <t>c:</t>
        </r>
        <r>
          <rPr>
            <sz val="8"/>
            <color indexed="81"/>
            <rFont val="Tahoma"/>
            <family val="2"/>
          </rPr>
          <t xml:space="preserve">
IOCIFED/
0185/2018
</t>
        </r>
      </text>
    </comment>
    <comment ref="C557" authorId="0" shapeId="0">
      <text>
        <r>
          <rPr>
            <b/>
            <sz val="8"/>
            <color indexed="81"/>
            <rFont val="Tahoma"/>
            <family val="2"/>
          </rPr>
          <t>c:</t>
        </r>
        <r>
          <rPr>
            <sz val="8"/>
            <color indexed="81"/>
            <rFont val="Tahoma"/>
            <family val="2"/>
          </rPr>
          <t xml:space="preserve">
ANTES (SERVICIOS SANITARIOS) TIPO INIFED DE 6.25 X 2.82 MTS.
</t>
        </r>
      </text>
    </comment>
    <comment ref="I562" authorId="0" shapeId="0">
      <text>
        <r>
          <rPr>
            <b/>
            <sz val="8"/>
            <color indexed="81"/>
            <rFont val="Tahoma"/>
            <family val="2"/>
          </rPr>
          <t>c:</t>
        </r>
        <r>
          <rPr>
            <sz val="8"/>
            <color indexed="81"/>
            <rFont val="Tahoma"/>
            <family val="2"/>
          </rPr>
          <t xml:space="preserve">
sup arq. Jose luis mtz mtz
</t>
        </r>
      </text>
    </comment>
    <comment ref="I565" authorId="0" shapeId="0">
      <text>
        <r>
          <rPr>
            <b/>
            <sz val="8"/>
            <color indexed="81"/>
            <rFont val="Tahoma"/>
            <family val="2"/>
          </rPr>
          <t>c:</t>
        </r>
        <r>
          <rPr>
            <sz val="8"/>
            <color indexed="81"/>
            <rFont val="Tahoma"/>
            <family val="2"/>
          </rPr>
          <t xml:space="preserve">
antes en 2016; 
ARQ. JESUS PASCUAL.-alonso designers 0082/2017</t>
        </r>
      </text>
    </comment>
    <comment ref="I566" authorId="0" shapeId="0">
      <text>
        <r>
          <rPr>
            <b/>
            <sz val="8"/>
            <color indexed="81"/>
            <rFont val="Tahoma"/>
            <family val="2"/>
          </rPr>
          <t>c:</t>
        </r>
        <r>
          <rPr>
            <sz val="8"/>
            <color indexed="81"/>
            <rFont val="Tahoma"/>
            <family val="2"/>
          </rPr>
          <t xml:space="preserve">
antes en 2016; 
ARQ. JESUS PASCUAL.-alonso designers 0082/2017</t>
        </r>
      </text>
    </comment>
    <comment ref="I567" authorId="0" shapeId="0">
      <text>
        <r>
          <rPr>
            <b/>
            <sz val="8"/>
            <color indexed="81"/>
            <rFont val="Tahoma"/>
            <family val="2"/>
          </rPr>
          <t>c:</t>
        </r>
        <r>
          <rPr>
            <sz val="8"/>
            <color indexed="81"/>
            <rFont val="Tahoma"/>
            <family val="2"/>
          </rPr>
          <t xml:space="preserve">
antes en 2016; 
ARQ. JESUS PASCUAL.-alonso designers 0082/2017</t>
        </r>
      </text>
    </comment>
    <comment ref="P568" authorId="0" shapeId="0">
      <text>
        <r>
          <rPr>
            <b/>
            <sz val="8"/>
            <color indexed="81"/>
            <rFont val="Tahoma"/>
            <family val="2"/>
          </rPr>
          <t>c:</t>
        </r>
        <r>
          <rPr>
            <sz val="8"/>
            <color indexed="81"/>
            <rFont val="Tahoma"/>
            <family val="2"/>
          </rPr>
          <t xml:space="preserve">
MODIF NOV152018
</t>
        </r>
      </text>
    </comment>
    <comment ref="P569" authorId="0" shapeId="0">
      <text>
        <r>
          <rPr>
            <b/>
            <sz val="8"/>
            <color indexed="81"/>
            <rFont val="Tahoma"/>
            <family val="2"/>
          </rPr>
          <t>c:</t>
        </r>
        <r>
          <rPr>
            <sz val="8"/>
            <color indexed="81"/>
            <rFont val="Tahoma"/>
            <family val="2"/>
          </rPr>
          <t xml:space="preserve">
MODIF NOV152018
</t>
        </r>
      </text>
    </comment>
    <comment ref="I584" authorId="0" shapeId="0">
      <text>
        <r>
          <rPr>
            <b/>
            <sz val="8"/>
            <color indexed="81"/>
            <rFont val="Tahoma"/>
            <family val="2"/>
          </rPr>
          <t>c:</t>
        </r>
        <r>
          <rPr>
            <sz val="8"/>
            <color indexed="81"/>
            <rFont val="Tahoma"/>
            <family val="2"/>
          </rPr>
          <t xml:space="preserve">
antes en 2016; 
ARQ. JESUS PASCUAL.-alonso designers 0082/2017</t>
        </r>
      </text>
    </comment>
    <comment ref="P616" authorId="0" shapeId="0">
      <text>
        <r>
          <rPr>
            <b/>
            <sz val="8"/>
            <color indexed="81"/>
            <rFont val="Tahoma"/>
            <family val="2"/>
          </rPr>
          <t>c:</t>
        </r>
        <r>
          <rPr>
            <sz val="8"/>
            <color indexed="81"/>
            <rFont val="Tahoma"/>
            <family val="2"/>
          </rPr>
          <t xml:space="preserve">
IMPRIMIO EMPRESA ENTREGO CON VIC 
ENE042019
 CH CON VIC
</t>
        </r>
      </text>
    </comment>
    <comment ref="P617" authorId="0" shapeId="0">
      <text>
        <r>
          <rPr>
            <b/>
            <sz val="8"/>
            <color indexed="81"/>
            <rFont val="Tahoma"/>
            <family val="2"/>
          </rPr>
          <t>c:</t>
        </r>
        <r>
          <rPr>
            <sz val="8"/>
            <color indexed="81"/>
            <rFont val="Tahoma"/>
            <family val="2"/>
          </rPr>
          <t xml:space="preserve">
INMPRIMIO EMPRESA ENTREGO CON VIC
ENE042019 CH CON VIC
</t>
        </r>
      </text>
    </comment>
    <comment ref="I619" authorId="2" shapeId="0">
      <text>
        <r>
          <rPr>
            <b/>
            <sz val="9"/>
            <color indexed="81"/>
            <rFont val="Tahoma"/>
            <family val="2"/>
          </rPr>
          <t>PF EDUARDO CERNAS
ASI VIENE ORIGINALMENTE</t>
        </r>
      </text>
    </comment>
    <comment ref="C625" authorId="0" shapeId="0">
      <text>
        <r>
          <rPr>
            <b/>
            <sz val="8"/>
            <color indexed="81"/>
            <rFont val="Tahoma"/>
            <family val="2"/>
          </rPr>
          <t>c:</t>
        </r>
        <r>
          <rPr>
            <sz val="8"/>
            <color indexed="81"/>
            <rFont val="Tahoma"/>
            <family val="2"/>
          </rPr>
          <t xml:space="preserve">
EL CENTRO PERMITIRÁ QUE LA FORMACIÓN DE CAPITAL HUMANO SEA DE EXCELENTE CALIDAD, DESARROLLANDO LA CAPACIDAD DE ATENDER LOS REQUERIMIENTOS RELATIVOS A LA ENERGÍA SOLAR, ENERGÍA EÓLICA, BIOENERGÍA Y TRANSMISIÓN, DISTRIBUCIÓN Y UTILIZACIÓN DE ENERGÍA, DE LAS </t>
        </r>
        <r>
          <rPr>
            <sz val="7"/>
            <color indexed="81"/>
            <rFont val="Tahoma"/>
            <family val="2"/>
          </rPr>
          <t xml:space="preserve">EMPRESAS NACIONALES Y TRANSNACIONALES, ASÍ COMO LA GENERACIÓN DE PROYECTOS DE INVESTIGACIÓN Y PRODUCTIVOS, PARA LOS SECTORES ESTRATÉGICOS DEL ESTADO Y DEL PAÍS. </t>
        </r>
      </text>
    </comment>
    <comment ref="Q652" authorId="3" shapeId="0">
      <text>
        <r>
          <rPr>
            <b/>
            <sz val="9"/>
            <color indexed="81"/>
            <rFont val="Tahoma"/>
            <family val="2"/>
          </rPr>
          <t>Luffi:</t>
        </r>
        <r>
          <rPr>
            <sz val="9"/>
            <color indexed="81"/>
            <rFont val="Tahoma"/>
            <family val="2"/>
          </rPr>
          <t xml:space="preserve">
corregir contrato por los centavos 09ab18</t>
        </r>
      </text>
    </comment>
    <comment ref="Q653" authorId="3" shapeId="0">
      <text>
        <r>
          <rPr>
            <b/>
            <sz val="9"/>
            <color indexed="81"/>
            <rFont val="Tahoma"/>
            <family val="2"/>
          </rPr>
          <t>Luffi:</t>
        </r>
        <r>
          <rPr>
            <sz val="9"/>
            <color indexed="81"/>
            <rFont val="Tahoma"/>
            <family val="2"/>
          </rPr>
          <t xml:space="preserve">
</t>
        </r>
      </text>
    </comment>
    <comment ref="I659" authorId="4" shapeId="0">
      <text>
        <r>
          <rPr>
            <b/>
            <sz val="9"/>
            <color indexed="81"/>
            <rFont val="Tahoma"/>
            <family val="2"/>
          </rPr>
          <t>unicons05:</t>
        </r>
        <r>
          <rPr>
            <sz val="9"/>
            <color indexed="81"/>
            <rFont val="Tahoma"/>
            <family val="2"/>
          </rPr>
          <t xml:space="preserve">
se corrigio nombre con &amp; 15may18
</t>
        </r>
      </text>
    </comment>
    <comment ref="I660" authorId="4" shapeId="0">
      <text>
        <r>
          <rPr>
            <b/>
            <sz val="9"/>
            <color indexed="81"/>
            <rFont val="Tahoma"/>
            <family val="2"/>
          </rPr>
          <t>unicons05:</t>
        </r>
        <r>
          <rPr>
            <sz val="9"/>
            <color indexed="81"/>
            <rFont val="Tahoma"/>
            <family val="2"/>
          </rPr>
          <t xml:space="preserve">
EMPRESA ANTERIOR DES INTEG ALICE, AHORA CUSUR, MAY1518</t>
        </r>
      </text>
    </comment>
    <comment ref="C666" authorId="4" shapeId="0">
      <text>
        <r>
          <rPr>
            <b/>
            <sz val="9"/>
            <color indexed="81"/>
            <rFont val="Tahoma"/>
            <family val="2"/>
          </rPr>
          <t>unicons05:</t>
        </r>
        <r>
          <rPr>
            <sz val="9"/>
            <color indexed="81"/>
            <rFont val="Tahoma"/>
            <family val="2"/>
          </rPr>
          <t xml:space="preserve">
se cambio a peticion de supervision externa, no coincidirá con la subida en sistema, 14jun18
</t>
        </r>
      </text>
    </comment>
    <comment ref="C667" authorId="4" shapeId="0">
      <text>
        <r>
          <rPr>
            <b/>
            <sz val="9"/>
            <color indexed="81"/>
            <rFont val="Tahoma"/>
            <family val="2"/>
          </rPr>
          <t>unicons05:</t>
        </r>
        <r>
          <rPr>
            <sz val="9"/>
            <color indexed="81"/>
            <rFont val="Tahoma"/>
            <family val="2"/>
          </rPr>
          <t xml:space="preserve">
caratula modificada apeticion de superv externa, 25jun18</t>
        </r>
      </text>
    </comment>
    <comment ref="Q703" authorId="3" shapeId="0">
      <text>
        <r>
          <rPr>
            <b/>
            <sz val="9"/>
            <color indexed="81"/>
            <rFont val="Tahoma"/>
            <family val="2"/>
          </rPr>
          <t>Luffi:</t>
        </r>
        <r>
          <rPr>
            <sz val="9"/>
            <color indexed="81"/>
            <rFont val="Tahoma"/>
            <family val="2"/>
          </rPr>
          <t xml:space="preserve">
</t>
        </r>
      </text>
    </comment>
    <comment ref="C730" authorId="4" shapeId="0">
      <text>
        <r>
          <rPr>
            <b/>
            <sz val="9"/>
            <color indexed="81"/>
            <rFont val="Tahoma"/>
            <family val="2"/>
          </rPr>
          <t>unicons05:</t>
        </r>
        <r>
          <rPr>
            <sz val="9"/>
            <color indexed="81"/>
            <rFont val="Tahoma"/>
            <family val="2"/>
          </rPr>
          <t xml:space="preserve">
decia rehabilitacion, se cambió por instrucc. Del lic. Guadalupe, 24may18</t>
        </r>
      </text>
    </comment>
    <comment ref="I741" authorId="4" shapeId="0">
      <text>
        <r>
          <rPr>
            <b/>
            <sz val="9"/>
            <color indexed="81"/>
            <rFont val="Tahoma"/>
            <family val="2"/>
          </rPr>
          <t>unicons05:</t>
        </r>
        <r>
          <rPr>
            <sz val="9"/>
            <color indexed="81"/>
            <rFont val="Tahoma"/>
            <family val="2"/>
          </rPr>
          <t xml:space="preserve">
TENIA ALTA VANGUARDIA CAMBIO, LIC. GRACIELA 24MAY18</t>
        </r>
      </text>
    </comment>
    <comment ref="I748" authorId="4" shapeId="0">
      <text>
        <r>
          <rPr>
            <b/>
            <sz val="9"/>
            <color indexed="81"/>
            <rFont val="Tahoma"/>
            <family val="2"/>
          </rPr>
          <t>unicons05:</t>
        </r>
        <r>
          <rPr>
            <sz val="9"/>
            <color indexed="81"/>
            <rFont val="Tahoma"/>
            <family val="2"/>
          </rPr>
          <t xml:space="preserve">
NO TENIA EMPRESA, SE ASIGNA A SACBE, ARQ. NADIA 03JUL18</t>
        </r>
      </text>
    </comment>
    <comment ref="I750" authorId="4" shapeId="0">
      <text>
        <r>
          <rPr>
            <b/>
            <sz val="9"/>
            <color indexed="81"/>
            <rFont val="Tahoma"/>
            <family val="2"/>
          </rPr>
          <t>unicons05:</t>
        </r>
        <r>
          <rPr>
            <sz val="9"/>
            <color indexed="81"/>
            <rFont val="Tahoma"/>
            <family val="2"/>
          </rPr>
          <t xml:space="preserve">
TENIA NIMA, CAMBIO, LIC. GRACIELA, 31MAY18</t>
        </r>
      </text>
    </comment>
    <comment ref="I760" authorId="4" shapeId="0">
      <text>
        <r>
          <rPr>
            <b/>
            <sz val="9"/>
            <color indexed="81"/>
            <rFont val="Tahoma"/>
            <family val="2"/>
          </rPr>
          <t>unicons05:</t>
        </r>
        <r>
          <rPr>
            <sz val="9"/>
            <color indexed="81"/>
            <rFont val="Tahoma"/>
            <family val="2"/>
          </rPr>
          <t xml:space="preserve">
TENIA SEYCU ISTMO, CAMBIA A XCAMDA, LIC. GRACIELA 13JUL18</t>
        </r>
      </text>
    </comment>
    <comment ref="I761" authorId="4" shapeId="0">
      <text>
        <r>
          <rPr>
            <b/>
            <sz val="9"/>
            <color indexed="81"/>
            <rFont val="Tahoma"/>
            <family val="2"/>
          </rPr>
          <t>unicons05:</t>
        </r>
        <r>
          <rPr>
            <sz val="9"/>
            <color indexed="81"/>
            <rFont val="Tahoma"/>
            <family val="2"/>
          </rPr>
          <t xml:space="preserve">
TENIA ROMEO GUTIERREZ, CAMBIO A ANPERSA, 05JUN18</t>
        </r>
      </text>
    </comment>
    <comment ref="I765" authorId="4" shapeId="0">
      <text>
        <r>
          <rPr>
            <b/>
            <sz val="9"/>
            <color indexed="81"/>
            <rFont val="Tahoma"/>
            <family val="2"/>
          </rPr>
          <t>unicons05:</t>
        </r>
        <r>
          <rPr>
            <sz val="9"/>
            <color indexed="81"/>
            <rFont val="Tahoma"/>
            <family val="2"/>
          </rPr>
          <t xml:space="preserve">
TENIA CONSTRUOAX EL 17 AGT, CAMBIA POR INST. ARQ PIÑON; PARA LA EMPRESA LAROUCH EDIFICA, 22AGT18</t>
        </r>
      </text>
    </comment>
    <comment ref="I775" authorId="4" shapeId="0">
      <text>
        <r>
          <rPr>
            <b/>
            <sz val="9"/>
            <color indexed="81"/>
            <rFont val="Tahoma"/>
            <family val="2"/>
          </rPr>
          <t>unicons05:</t>
        </r>
        <r>
          <rPr>
            <sz val="9"/>
            <color indexed="81"/>
            <rFont val="Tahoma"/>
            <family val="2"/>
          </rPr>
          <t xml:space="preserve">
CAMBIO 28AGT18, ING. EFRAIN</t>
        </r>
      </text>
    </comment>
    <comment ref="I777" authorId="4" shapeId="0">
      <text>
        <r>
          <rPr>
            <b/>
            <sz val="9"/>
            <color indexed="81"/>
            <rFont val="Tahoma"/>
            <family val="2"/>
          </rPr>
          <t>unicons05:</t>
        </r>
        <r>
          <rPr>
            <sz val="9"/>
            <color indexed="81"/>
            <rFont val="Tahoma"/>
            <family val="2"/>
          </rPr>
          <t xml:space="preserve">
CAMBIO DE JAMALCO A PROYECTO DIEZ, LIC. GRACIELA, 12MAYO18</t>
        </r>
      </text>
    </comment>
    <comment ref="I785" authorId="4" shapeId="0">
      <text>
        <r>
          <rPr>
            <b/>
            <sz val="9"/>
            <color indexed="81"/>
            <rFont val="Tahoma"/>
            <family val="2"/>
          </rPr>
          <t>unicons05:</t>
        </r>
        <r>
          <rPr>
            <sz val="9"/>
            <color indexed="81"/>
            <rFont val="Tahoma"/>
            <family val="2"/>
          </rPr>
          <t xml:space="preserve">
TENIA A OTRA EMPRESA BAYOTH, CAMBIO LIC. GRACIELA, MAYO2218</t>
        </r>
      </text>
    </comment>
    <comment ref="I799" authorId="4" shapeId="0">
      <text>
        <r>
          <rPr>
            <b/>
            <sz val="9"/>
            <color indexed="81"/>
            <rFont val="Tahoma"/>
            <family val="2"/>
          </rPr>
          <t>TENIA ARCAHE, PASA A DISEÑO E ING DEL SURESTE, LIC,. GRACIELA, MAY2918</t>
        </r>
      </text>
    </comment>
    <comment ref="I812" authorId="4" shapeId="0">
      <text>
        <r>
          <rPr>
            <b/>
            <sz val="9"/>
            <color indexed="81"/>
            <rFont val="Tahoma"/>
            <family val="2"/>
          </rPr>
          <t>unicons05:</t>
        </r>
        <r>
          <rPr>
            <sz val="9"/>
            <color indexed="81"/>
            <rFont val="Tahoma"/>
            <family val="2"/>
          </rPr>
          <t xml:space="preserve">
DESARROLLO DE ING URBANA</t>
        </r>
      </text>
    </comment>
    <comment ref="I814" authorId="4" shapeId="0">
      <text>
        <r>
          <rPr>
            <b/>
            <sz val="9"/>
            <color indexed="81"/>
            <rFont val="Tahoma"/>
            <family val="2"/>
          </rPr>
          <t>unicons05:</t>
        </r>
        <r>
          <rPr>
            <sz val="9"/>
            <color indexed="81"/>
            <rFont val="Tahoma"/>
            <family val="2"/>
          </rPr>
          <t xml:space="preserve">
CONFIRMADO PARA ESTA EMPRESA, LIC. GRACIELA, 07JUN18</t>
        </r>
      </text>
    </comment>
    <comment ref="I818" authorId="4" shapeId="0">
      <text>
        <r>
          <rPr>
            <b/>
            <sz val="9"/>
            <color indexed="81"/>
            <rFont val="Tahoma"/>
            <family val="2"/>
          </rPr>
          <t>unicons05:</t>
        </r>
        <r>
          <rPr>
            <sz val="9"/>
            <color indexed="81"/>
            <rFont val="Tahoma"/>
            <family val="2"/>
          </rPr>
          <t xml:space="preserve">
TENIA DUPAC, CAMBIA A LACHIGULERA, LIC. GRACIELA, 25JUN18</t>
        </r>
      </text>
    </comment>
    <comment ref="P818" authorId="4" shapeId="0">
      <text>
        <r>
          <rPr>
            <b/>
            <sz val="9"/>
            <color indexed="81"/>
            <rFont val="Tahoma"/>
            <family val="2"/>
          </rPr>
          <t>unicons05:</t>
        </r>
        <r>
          <rPr>
            <sz val="9"/>
            <color indexed="81"/>
            <rFont val="Tahoma"/>
            <family val="2"/>
          </rPr>
          <t xml:space="preserve">
se entregó contrato, autorizó el ing. Efrain, 09jul18</t>
        </r>
      </text>
    </comment>
    <comment ref="I822" authorId="4" shapeId="0">
      <text>
        <r>
          <rPr>
            <b/>
            <sz val="9"/>
            <color indexed="81"/>
            <rFont val="Tahoma"/>
            <family val="2"/>
          </rPr>
          <t>unicons05:</t>
        </r>
        <r>
          <rPr>
            <sz val="9"/>
            <color indexed="81"/>
            <rFont val="Tahoma"/>
            <family val="2"/>
          </rPr>
          <t xml:space="preserve">
TENIA GRUPO SALCEDO, 25JUN18, NO EXISTE LA EMPRESA, LIC. GRACIELA </t>
        </r>
      </text>
    </comment>
    <comment ref="I830" authorId="4" shapeId="0">
      <text>
        <r>
          <rPr>
            <b/>
            <sz val="9"/>
            <color indexed="81"/>
            <rFont val="Tahoma"/>
            <family val="2"/>
          </rPr>
          <t>unicons05:</t>
        </r>
        <r>
          <rPr>
            <sz val="9"/>
            <color indexed="81"/>
            <rFont val="Tahoma"/>
            <family val="2"/>
          </rPr>
          <t xml:space="preserve">
DESARROLLO DE ING URBANA</t>
        </r>
      </text>
    </comment>
    <comment ref="I835" authorId="4" shapeId="0">
      <text>
        <r>
          <rPr>
            <b/>
            <sz val="9"/>
            <color indexed="81"/>
            <rFont val="Tahoma"/>
            <family val="2"/>
          </rPr>
          <t>unicons05:</t>
        </r>
        <r>
          <rPr>
            <sz val="9"/>
            <color indexed="81"/>
            <rFont val="Tahoma"/>
            <family val="2"/>
          </rPr>
          <t xml:space="preserve">
TENIA GPO. SALCEDO, 04JUN18</t>
        </r>
      </text>
    </comment>
    <comment ref="I839" authorId="4" shapeId="0">
      <text>
        <r>
          <rPr>
            <b/>
            <sz val="9"/>
            <color indexed="81"/>
            <rFont val="Tahoma"/>
            <family val="2"/>
          </rPr>
          <t>unicons05:</t>
        </r>
        <r>
          <rPr>
            <sz val="9"/>
            <color indexed="81"/>
            <rFont val="Tahoma"/>
            <family val="2"/>
          </rPr>
          <t xml:space="preserve">
TENIA TERCER DCT. 04JUN18
</t>
        </r>
      </text>
    </comment>
    <comment ref="I840" authorId="4" shapeId="0">
      <text>
        <r>
          <rPr>
            <b/>
            <sz val="9"/>
            <color indexed="81"/>
            <rFont val="Tahoma"/>
            <family val="2"/>
          </rPr>
          <t>unicons05:</t>
        </r>
        <r>
          <rPr>
            <sz val="9"/>
            <color indexed="81"/>
            <rFont val="Tahoma"/>
            <family val="2"/>
          </rPr>
          <t xml:space="preserve">
TENIA CONSTRUCC. MARTEL, CAMBIA, LIC. GRACIELA 08JUN18</t>
        </r>
      </text>
    </comment>
    <comment ref="P844" authorId="4" shapeId="0">
      <text>
        <r>
          <rPr>
            <b/>
            <sz val="9"/>
            <color indexed="81"/>
            <rFont val="Tahoma"/>
            <family val="2"/>
          </rPr>
          <t>unicons05:</t>
        </r>
        <r>
          <rPr>
            <sz val="9"/>
            <color indexed="81"/>
            <rFont val="Tahoma"/>
            <family val="2"/>
          </rPr>
          <t xml:space="preserve">
ASIGNADA A NAVIFRI, ING,EFRAIN, AGT1318</t>
        </r>
      </text>
    </comment>
    <comment ref="I857" authorId="4" shapeId="0">
      <text>
        <r>
          <rPr>
            <b/>
            <sz val="9"/>
            <color indexed="81"/>
            <rFont val="Tahoma"/>
            <family val="2"/>
          </rPr>
          <t>unicons05:</t>
        </r>
        <r>
          <rPr>
            <sz val="9"/>
            <color indexed="81"/>
            <rFont val="Tahoma"/>
            <family val="2"/>
          </rPr>
          <t xml:space="preserve">
NO TENIA EMPRESA, 04JUN18</t>
        </r>
      </text>
    </comment>
    <comment ref="P862" authorId="4" shapeId="0">
      <text>
        <r>
          <rPr>
            <b/>
            <sz val="9"/>
            <color indexed="81"/>
            <rFont val="Tahoma"/>
            <family val="2"/>
          </rPr>
          <t>unicons05:</t>
        </r>
        <r>
          <rPr>
            <sz val="9"/>
            <color indexed="81"/>
            <rFont val="Tahoma"/>
            <family val="2"/>
          </rPr>
          <t xml:space="preserve">
se entregó contrato autorizo ing. Efrain, 09julio18</t>
        </r>
      </text>
    </comment>
    <comment ref="I871" authorId="4" shapeId="0">
      <text>
        <r>
          <rPr>
            <b/>
            <sz val="9"/>
            <color indexed="81"/>
            <rFont val="Tahoma"/>
            <family val="2"/>
          </rPr>
          <t>unicons05:</t>
        </r>
        <r>
          <rPr>
            <sz val="9"/>
            <color indexed="81"/>
            <rFont val="Tahoma"/>
            <family val="2"/>
          </rPr>
          <t xml:space="preserve">
TENIA SINERGIAS DEL ISTMO, CAMBIO, AHORA E SJETALLI, ING. EFRAIN, 30AGT18</t>
        </r>
      </text>
    </comment>
    <comment ref="I894" authorId="4" shapeId="0">
      <text>
        <r>
          <rPr>
            <b/>
            <sz val="9"/>
            <color indexed="81"/>
            <rFont val="Tahoma"/>
            <family val="2"/>
          </rPr>
          <t>unicons05:</t>
        </r>
        <r>
          <rPr>
            <sz val="9"/>
            <color indexed="81"/>
            <rFont val="Tahoma"/>
            <family val="2"/>
          </rPr>
          <t xml:space="preserve">
CONFIRMADO DUAL, ARQ. ARLEZ, 15JUN18</t>
        </r>
      </text>
    </comment>
    <comment ref="C900" authorId="4" shapeId="0">
      <text>
        <r>
          <rPr>
            <b/>
            <sz val="9"/>
            <color indexed="81"/>
            <rFont val="Tahoma"/>
            <family val="2"/>
          </rPr>
          <t>unicons05:</t>
        </r>
        <r>
          <rPr>
            <sz val="9"/>
            <color indexed="81"/>
            <rFont val="Tahoma"/>
            <family val="2"/>
          </rPr>
          <t xml:space="preserve">
SE CORRIGIO META, LIC. GRACIELA, 07JUN18</t>
        </r>
      </text>
    </comment>
    <comment ref="I900" authorId="4" shapeId="0">
      <text>
        <r>
          <rPr>
            <b/>
            <sz val="9"/>
            <color indexed="81"/>
            <rFont val="Tahoma"/>
            <family val="2"/>
          </rPr>
          <t>unicons05:</t>
        </r>
        <r>
          <rPr>
            <sz val="9"/>
            <color indexed="81"/>
            <rFont val="Tahoma"/>
            <family val="2"/>
          </rPr>
          <t xml:space="preserve">
TENIA CONSTRUANGEL, CAMBIO LIC. GRACIELA 31MAY18</t>
        </r>
      </text>
    </comment>
    <comment ref="P905" authorId="4" shapeId="0">
      <text>
        <r>
          <rPr>
            <b/>
            <sz val="9"/>
            <color indexed="81"/>
            <rFont val="Tahoma"/>
            <family val="2"/>
          </rPr>
          <t>unicons05:</t>
        </r>
        <r>
          <rPr>
            <sz val="9"/>
            <color indexed="81"/>
            <rFont val="Tahoma"/>
            <family val="2"/>
          </rPr>
          <t xml:space="preserve">
POR CONFIRMAR ING. EFRAIN,  20SEPT18</t>
        </r>
      </text>
    </comment>
  </commentList>
</comments>
</file>

<file path=xl/sharedStrings.xml><?xml version="1.0" encoding="utf-8"?>
<sst xmlns="http://schemas.openxmlformats.org/spreadsheetml/2006/main" count="12750" uniqueCount="2970">
  <si>
    <t>Programa</t>
  </si>
  <si>
    <t>Importe del contrato</t>
  </si>
  <si>
    <t>Justificación</t>
  </si>
  <si>
    <t>Obra</t>
  </si>
  <si>
    <t>Nombre</t>
  </si>
  <si>
    <t>Descripción</t>
  </si>
  <si>
    <t>Convocatoria</t>
  </si>
  <si>
    <t>Número</t>
  </si>
  <si>
    <t>Fecha de emisión</t>
  </si>
  <si>
    <t>Fecha del fallo final</t>
  </si>
  <si>
    <t>Concursante</t>
  </si>
  <si>
    <t>Fecha de celebración</t>
  </si>
  <si>
    <t>Contrato</t>
  </si>
  <si>
    <t>Periodo</t>
  </si>
  <si>
    <t>del</t>
  </si>
  <si>
    <t>al</t>
  </si>
  <si>
    <t>Fecha de inicio</t>
  </si>
  <si>
    <t>Modalidad</t>
  </si>
  <si>
    <t>Obras públicas ejecutadas en la modalidad de contrato</t>
  </si>
  <si>
    <t>Motivos de adjudicación</t>
  </si>
  <si>
    <t>Empresa contratada</t>
  </si>
  <si>
    <t>Empresa (Invitación restringida)</t>
  </si>
  <si>
    <t>Plazo de entrega</t>
  </si>
  <si>
    <t>Ubicación (Municipio, Entidad)</t>
  </si>
  <si>
    <t>ESCUELA PRIMARIA GUILLERMO BONILLA Y SEGURA</t>
  </si>
  <si>
    <t>ESCUELA PRIMARIA LIC. BENITO JUAREZ</t>
  </si>
  <si>
    <t>CENTRO NUM 259 SAN MATEO TEPANTEPEC</t>
  </si>
  <si>
    <t>ESCUELA PRIMARIA DIEGO RIVERA</t>
  </si>
  <si>
    <t>ESCUELA PRIMARIA EMILIANO ZAPATA</t>
  </si>
  <si>
    <t>ESCUELA PRIMARIA HEROES DE LA REFORMA</t>
  </si>
  <si>
    <t>ESCUELA SECUNDARIA GENERAL GUADALUPE VICTORIA</t>
  </si>
  <si>
    <t>JARDÍN DE NIÑOS ÍNDIGENA ALVARO GARCIA RIOS</t>
  </si>
  <si>
    <t>TELESECUNDARIA</t>
  </si>
  <si>
    <t>JARDÍN DE NIÑOS ÍNDIGENA MELCHOR OCAMPO</t>
  </si>
  <si>
    <t>ESCUELA PRIMARIA UCJTIN MAATZA</t>
  </si>
  <si>
    <t>JARDÍN DE NIÑOS FRANCISCO GABILONDO SOLER</t>
  </si>
  <si>
    <t>JARDÍN DE NIÑOS ÍNDIGENA JOSE VASCONCELOS</t>
  </si>
  <si>
    <t>ESCUELA PRIMARIA RICARDO FLORES MAGON</t>
  </si>
  <si>
    <t>JARDÍN DE NIÑOS ÍNDIGENA ROSARIO CASTELLANOS</t>
  </si>
  <si>
    <t>JARDÍN DE NIÑOS ÍNDIGENA ABRAHAM CASTELLANOS</t>
  </si>
  <si>
    <t>ESCUELA PRIMARIA FRANCISCO I. MADERO</t>
  </si>
  <si>
    <t>ESCUELA PRIMARIA LIC. ADOLFO LOPEZ MATEOS</t>
  </si>
  <si>
    <t>ESCUELA PRIMARIA VICENTE GUERRERO</t>
  </si>
  <si>
    <t>JARDÍN DE NIÑOS JOSE VASCONCELOS</t>
  </si>
  <si>
    <t>CECYTE EMSAD NUM. 13 SAN BALTAZAR LOXICHA</t>
  </si>
  <si>
    <t>ESCUELA PRIMARIA MIGUEL HIDALGO</t>
  </si>
  <si>
    <t>ESCUELA PRIMARIA JOSE MILLAN</t>
  </si>
  <si>
    <t>ESCUELA PRIMARIA BENITO JUÁREZ</t>
  </si>
  <si>
    <t>ESCUELA PRIMARIA KIEKXOBOÏ</t>
  </si>
  <si>
    <t xml:space="preserve">CURSO COMUNITARIO DE EDUCACIÓN PREESCOLAR MESTIZO </t>
  </si>
  <si>
    <t>CURSO COMUNITARIO DE EDUCACIÓN PREESCOLAR MESTIZO</t>
  </si>
  <si>
    <t xml:space="preserve">CURSO  COMUNITARIO  DE EDUCACION  PRIMARIA  MESTIZA </t>
  </si>
  <si>
    <t>CURSO COMUNITARIO DE EDUCACION PREESCOLAR MESTIZO</t>
  </si>
  <si>
    <t>CURSO  COMUNITARIO  DE EDUCACION SECUNDARIA</t>
  </si>
  <si>
    <t>CURSO COMUNITARIO DE EDUCACION PRIMARIA MESTIZA</t>
  </si>
  <si>
    <t xml:space="preserve">CURSO COMUNITARIO DE EDUCACIÓN ÍNDIGENA </t>
  </si>
  <si>
    <t>ESCUELA PRIMARIA 18 DE MARZO</t>
  </si>
  <si>
    <t>JARDÍN DE NIÑOS "MARIA ENRIQUETA CAMARILLO PEREYRA"</t>
  </si>
  <si>
    <t>INSTITUTO TECNOLOGICO DE TUXTEPEC</t>
  </si>
  <si>
    <t>INSTITUTO TECNOLOGICO DEL VALLE DE ETLA</t>
  </si>
  <si>
    <t>JARDÍN DE NIÑOS "MIGUEL F. MARTÍNEZ"</t>
  </si>
  <si>
    <t>JARDÍN DE NIÑOS ÍNDIGENA "MI PATRIA ES PRIMERO"</t>
  </si>
  <si>
    <t>JARDÍN DE NIÑOS ÍNDIGENA "MARÍA MONTESSORI"</t>
  </si>
  <si>
    <t xml:space="preserve">Escuelas al Cien </t>
  </si>
  <si>
    <t>MEJORAMIENTO DE ESPACIOS EDUCATIVOS Y OBRA EXTERIOR.</t>
  </si>
  <si>
    <t>CONSTRUCCIÓN DE UN AULA DE MEDIOS DE 12.00 X 8.00 MTS., CONSTRUCCIÓN DE BIBLIOTECA Y DIRECCIÓN DE 6.00 X 8.00 MTS., CONSTRUCCIÓN DE SERVICIOS SANITARIOS DE 6.00 X 8.00 MTS, PLAZA CÍVICA, RED ELÉCTRICA, MURO DE ACOMETIDA Y LETRERO INFORMATIVO</t>
  </si>
  <si>
    <t>SERVICIOS SANITARIOS TIPO INIFED (3.46 X 5.04 MTS.), MEJORAMIENTO DE ESPACIOS EDUCATIVOS Y OBRA EXTERIOR</t>
  </si>
  <si>
    <t>SERVICIOS SANITARIOS TIPO INIFED (6.25 X 2.82 MTS.) Y OBRA EXTERIOR</t>
  </si>
  <si>
    <t>MEJORAMIENTO DE ESPACIOS EDUCATIVOS,  MEJORAMIENTO DE SERVICIOS SANITARIOS</t>
  </si>
  <si>
    <t xml:space="preserve">MEJORAMIENTO DE EDIFICIO "B", (3 AULAS), COLOCACIÓN DE PISO Y ZOCLO DE LOSETA, ENTORTADO E IMPERMEABILIZANTE EN LOSA, CANCELERÍA DE ALUMINIO EN VENTANAS, PINTURA EN MUROS Y PROTECCIONES, SUSTITUCIÓN DE PUERTAS, LUMINARIAS Y VENTILADORES, REVISIÓN DE SALIDAS ELÉCTRICAS, TABLERO E INTERRUPTORES, PREPARACIÓN PARA VOZ Y DATOS EN DIRECCIÓN EDIFICIO D ILUMINACIÓN EXTERIOR Y LETRERO PERMANENTE. </t>
  </si>
  <si>
    <t xml:space="preserve">MANTENIMIENTO DEL EDIFICIO "A", PINTURA EN MUROS Y CANCELERIA, IMPERMEABILIZANTE, SISTEMA ELÉCTRICO. CONSTRUCCIÓN DE MODULO SANITARIO DE 3.46 x 5.04 M, CISTERNA, POZO DE ABSORCIÓN Y FOSA SÉPTICA. ALIMENTACIÓN HIDRÁULICA Y ELÉCTRICA.CONSTRUCCIÓN DE ANDADORES Y RAMPAS PREPARACIÓN PARA VOZ Y DATOS EN EDIFICIO "A" CONSTRUCCIÓN DE ACCESO, PLAZA CÍVICA DE 10.00 X 8.00 M, PLATAFORMA Y ASTA BANDERA, MURO DE ACOMETIDA, CERCADO PERIMETRAL Y LETRERO PERMANENTE..
</t>
  </si>
  <si>
    <t xml:space="preserve">CONSTRUCCION DE UN AULA DIDÁCTICA EST. REG. DE 6.00 X 8.00, REHABILITACIÓN DE EDIFICIO "B" : PINTURA, LOSETA, INSTALACIÓN ELÉCTRICA, HERRERÍA; FLETE PARA LOTE DE MOBILIARIO.RED ELÉCTRICA, LETRERO INFORMATIVO
</t>
  </si>
  <si>
    <t xml:space="preserve">MANTENIMIENTO AL EDIFICIO "A": COLOCACIÓN DE IMPERMEABILIZANTE, COLOCACIÓN DE LOSETA Y ZOCLO, COLOCACIÓN DE PROTECCIÓNES EN VENTANAS Y MANTENIMIENTO AL SISTEMA ELÉCTRICO, APLICACIÓN DE PINTURA ACRÍLICA. MANTENIMIENTO AL EDIFICIO "B", COLOCACIÓN DE LOSETA Y ZOCLO, COLOCACIÓN DE PROTECCIONES EN  VENTANAS Y MANTENIMIENTO AL SISTEMA ELÉCTRICO Y PINTURA.MANTENIMIENTO DE SANITARIO EN EDIFICIO "C": ALIMENTACIÓN ELÉCTRICA, LOSETA, LAMBRIN, PINTURA, CISTERNA Y POZO DE ABSORCIÓN. MANTENIMIENTO A EDIFICIO "C" DIRECCIÓN: ALIMENTACIÓN ELÉCTRICA, COLOCACIÓN DE LOSETA ZOCLO Y PINTURA.VOZ Y DATOS EN DIRECCIÓN EDIFICIO "C" RED ELÉCTRICA EXTERIOR, MURO DE ACOMETIDA, ASTA BANDERA Y LETRERO.
</t>
  </si>
  <si>
    <t xml:space="preserve">REHABILITACIÓN DEL EDIFICIO "A", 1 AULA: APLICACIÓN DE PINTURA EN MUROS, COLUMNAS, TRABES Y PLAFÓN, APLICACIÓN DE PINTURA EN PUERTAS, APLICACIÓN DE PINTURA EN PROTECCIONES METÁLICAS, RETIRO Y COLOCACIÓN DE IMPERMEABILIZANTE.CONSTRUCCIÓN DE MÓDULO SANITARIO RURAL ECOLÓGICO DE 4 MUEBLES.(2.26 X 4.95 MTS) PREPARACIÓN DEL SISTEMA DE VOZ Y DATOS MANTENIMIENTO A LA RED ELÉCTRICA DE AULA 1 DEL EDIFICIO "A", CONSTRUCCIÓN DE MURO DE ACOMETIDA, CONSTRUCCIÓN DE PISO EN PATIO, COLOCACIÓN DE LETRERO PERMANENTE DE VINIL Y SOBRE ACARREO DE MATERIALES.
</t>
  </si>
  <si>
    <t>CONSTRUCCIÓN DE AULA DE MEDIOS DE 12.00 X 8.00 MTS. (SIN EQUIPAMIENTO) VOZ Y DATOS LETRERO DE OBRA</t>
  </si>
  <si>
    <t xml:space="preserve">MEJORAMIENTO DE EDIFICIOS "C", "D" Y "E", SUSTITUCIÓN DE CUBIERTA POR TIPO "SANDWICH", LUMINARIAS Y SALIDAS DE ALUMBRADO, TABLERO E INTERRUPTORES, COLOCACIÓN DE PISO Y ZOCLO DE LOSETA, APLICACIÓN DE PINTURA EN MUROS, PROTECCIONES Y PUERTAS.REHABILITACIÓN DE SANITARIOS EN EDIFICIO "A". CAMBIO DE WC CON HERRAJES DE BRONCE, APLICACIÓN DE PINTURA EN MUROS Y PLAFONES Y, EN PUERTAS Y MAMPARAS. PREPARACION PARA VOZ Y DATOS EN DIRECCIÓN EDIFICIO A LETRERO PERMANENTE
</t>
  </si>
  <si>
    <t>UN AULA DIDACTICA ESTRUCTURA REGIONAL 6.00 X 5.30 MTS., MEJORAMIENTO DE ESPACIOS EDUCATIVOS Y OBRA EXTERIOR.</t>
  </si>
  <si>
    <t>SERVICIOS SANITARIOS TIPO INIFED 6.25 X 2.82 MTS. MEJORAMIENTO DE ESPACIOS EDUCATIVOS Y  OBRA EXTERIOR</t>
  </si>
  <si>
    <t>SERVICIOS SANITARIOS TIPO INIFED 3.46 X 5.04 MTS. MEJORAMIENTO DE ESPACIOS EDUCATIVOS Y OBRA EXTERIOR</t>
  </si>
  <si>
    <t>UN AULA DIDÁCTICA ESTRUCTURA REGIONAL 6.00 X 5.30 MTS.Y OBRA EXTERIOR.</t>
  </si>
  <si>
    <t>UN AULA DIDACTICA ESTRUCTURA REGIONAL 6.00 X 8.00 MTS.,SERVICIOS SANITARIOS TIPO INIFED DE  2.26 X 4.95 MTS.  Y  OBRA EXTERIOR</t>
  </si>
  <si>
    <t>UN AULA DIDACTICA ESTRUCTURA REGIONAL 6.00 X 5.30 MTS. Y OBRA EXTERIOR.</t>
  </si>
  <si>
    <t>SERVICIOS SANITARIOS TIPO INIFED DE 2.26 X 4.95 MTS., MEJORAMIENTO DE ESPACIOS EDUCATIVOS Y OBRA EXTERIOR.</t>
  </si>
  <si>
    <t>UN AULA DIDÁCTICA ESTRUCTURA REGIONAL 6.00 X 8.00 MTS.Y OBRA EXTERIOR.</t>
  </si>
  <si>
    <t xml:space="preserve">MEJORAMIENTO DE ESPACIOS EDUCATIVOS Y OBRA EXTERIOR </t>
  </si>
  <si>
    <t>REHABILITACIÓN DE MODULO DE 3 AULAS ETS. REG. 6.00X8.00 MTS. LOSETA, ZOCLO, IMPERMEABILIZANTE, HERRERÍA, CONSTRUCCIÓN DE SANITARIO DE 3.46 X 5.04 MTS. CISTERNA, FOSA, POZO DE ABSORCIÓN, RED SANITARIA. CONSTRUCCIÓN DE ANDADORES, VOZ Y DATOS EN EDIFICIO "A", ASTA BANDERA, LUMINARIAS PUNTA DE POSTE, LETRERO DE IDENTIFICACIÓN DE OBRA PERMANENTE Y MALLA CICLÓNICA.</t>
  </si>
  <si>
    <t>MEJORAMIENTO DE ESPACIOS EDUCATIVOS, CONSTRUCCION DE SANITARIO DE 2.26 X 4.95 MTS., OBRA EXTERIOR Y LETRERO INFORMATIVO.</t>
  </si>
  <si>
    <t>MEJORAMIENTO DE ESPACIOS EDUCATIVOS, MEJORAMIENTO DE SERVICIOS SANITARIOS, MEJORAMIENTO DE SERVICIOS ADMINISTRATIVOS, OBRA EXTERIOR Y LETRERO.</t>
  </si>
  <si>
    <t>CONSTRUCCIÓN DE OFICINA DE POSGRADO (EDIFICIO "g"), CONSTRUCCIÓN DE LABORATORIO MÚLTIPLE, AULA DE MEDIOS, ÁREA DE REACTIVOS (EDIFICO "F"); REPARACIONES GENERALES EN LOS EDIFICIOS "E", "J", "M", "O", "P", "R", "S", "X", "Z", IMPERMEABILIZANTE, PINTURA, CANCELERÍA, HERRERÍA, LOSETA, INSTALACIÓN ELÉCTRICA, LUMINARIAS, CONSTRUCCIÓN DE SERVICIOS SANITARIOS (EDIFICIO "F"), MOBILIARIO Y EQUIPAMIENTO, CONSTRUCCIÓN DE ANDADORES. REPARACIONES GENERALES EDIFICIO "A", IMPERMEABILIZANTE, PINTURA, LOSETA, INSTALACIÓN ELÉCTRICA, LUMINARIAS, SUSTITUCIÓN DE 2 CANCHAS, BARDA PERíMETRAL, RED ELÉCTRICA, REPARACIONES DE SUBESTACIÓN ELÉCTRICA, RED HIDRAÚLICA, RED SANITARIA, CISTERNA, FOSA SÉPTICA, POZO DE ABSORCIÓN, SUBESTACIÓN ELÉCTRICA NUEVA, LETRERO DE OBRA</t>
  </si>
  <si>
    <t xml:space="preserve">CONSTRUCCIÓN DE UNIDAD ACADEMICA DEPARTAMENTAL T-II (UNIDAD DE EDUCACIÓN A DISTANCIA), CONSTRUCCIÓN DE 2 MÓDULOS SANITARIOS EN LA UNIDAD ACADEMICA DEPARTAMENTAL T-II (UNIDAD DE EDUCACIÓN A DISTANCIA), CONSTRUCCIÓN DE VESTÍBULOS, PASILLOS Y ESCALERAS EN LA UNIDAD ACADEMICA DEPARTAMENTAL T-II (UNIDAD DE EDUCACIÓN A DISTANCIA), CONSTRUCCIÓN DE ÁREA ADMINISTRATIVA EN LA UNIDAD ACADEMICA DEPARTAMENTAL T-II (UNIDAD DE EDUCACIÓN A DISTANCIA), CONSTRUCCIÓN DE ANDADORES, RED HIDRAÚLICA, 2 CISTERNAS DE 10 M3, RED ELÉCTRICA, RED PLUVIAL, PLANTA DE TRATAMIENTO 1000 PERSONAS, SUBESTACIÓN ELÉCTRICA, LUMINARIAS PUNTA DE POSTE, CASETA PARA HIDRONEUMATICO, MURO DE CONTENCIÓN Y LETRERO INFORMATIVO.  </t>
  </si>
  <si>
    <t>REHABILITACION DE 2 AULAS EN EL EDIFICIO A, SUSTITUCION DE FIRMES, COLOCACION DE LOSETA, APLICACIÓN DE PINTURA EN TODO EL EDIFICIO, CAMBIO DE PUERTAS, SUSTITUCION DE LAMPARAS, COLOCACION DE VENTILADORES DE TECHO, APLICACIÓN DE PINTURA DE ESMALTE EN PROTECCIONES METALICAS, REHABILITACION DE EDIFICIO. "B", CONSTRUCCION DE 2 AULAS  DE 6.00 X 5.30 MTS., EDIFICIO "C". DESMONTAJE Y/O DEMOLICION DE AULAS ATIPICAS EN EDIFICIO A Y B, REHABILITACION DEL NUCLEO SANITARIO DE 4 MUEBLES SUSTITUCION DE MUEBLES SANITARIOS  COLOCACION DE LOSETA Y ZOCLO, CAMBIO DE MAMPARAS, SUSTITUCION DE LAMPARAS, COLOCACION DE MAMPARA CON  3 LAVABOS, CONSTRUCCION DE NUCLEO SANITARIO, PARA MAESTRO EDIFICIO "D", VENTILADORES EN EDIFICIOS A, B Y C, PIZARRON MUEBLE MODULAR,  SILLA Y MESAS PARA ALUMNOS, SILLA Y ESCRITORIO PARA MAESTRO, EN EDIFICIO "C".REHABILITACION DE LA DIRECCION EN LA ESCUELA EN EL EDIFICIO "A", SUSTITUCION DE FIRMES, COLOCACION  DE LOSETA, APLICACION DE PINTURA EN TODO EL  EDIFICIO, CAMBIO DE PUERTAS, SUSTITUCION DE LAMPARAS, COLOCACION DE VENTILADORES DE TECHO, APLICACION DE PINTURA DE ESMALTE EN PROTECCIONES  METALICAS. APLANADO DE BARDA PERIMETRAL Y APLICACION DE PINTURA, SUSTITUCION DE TECHUMBRE EN PORTICO DE ACCESO, DEMOLICION Y CONSTRUCCION DE CHAPOTEADERO, REHABILITACION DE LA PLAZA CIVICA, COLOCACION DE LAS LETRAS DE  IDENTIFICACION DEL PLANTEL Y LETRERO PERMANENTE DE VINIL.</t>
  </si>
  <si>
    <t xml:space="preserve">COLOCACIÓN DE LOSETA, COLOCACIÓN DE ZOCLO, SUSTITUCION DE PUERTA DE ACCESO, FABRICACIÓN DE CANCELERIA DE ALUMINIO, PINTURA DE ESMALTE EN PROTECCIONES, APLICACIÓN DE PINTURA EN MUROS Y PLAFONES, CAMBIO DE LUMINARIAS, REVISION Y REPARACION DE SALIDAS DE ALUMBRADO, COLOCACIÓN DE LUMINARIAS, COLOCACIÓN DE FOTOCELDA, IMPERMEABILIZACIÓN DE AZOTEA, DESMONTAJE Y COLOCACIÓN DE VENTILADORES,  EN EDIFICIOS, "A", "B", "C", "D", "E", "F", "G" y "H". REHABILIACIÓN EN GENERAL BAÑOS DE NIÑAS, NIÑOS EDIFICIO "A" Y MAESTROS EDIFICIO "I". VENTILADOR INDUSTRIAL 56", 3 ASPAS DE LÁMINA SIN LUZ, 5 VELOCIDADES CON ACABADO ELECTROPINTADO EN COLOR BLANCO., EN AULAS, EN COMEDOR: SILLAS Y MESAS PARA COMENSALES, REFRIGERADOR 9 PIES, LICUADORA INDUSTRIAL, ESTUFA USO RUDO Y MESA DE TRABAJO, DEMOLICION Y CONTRUCCION DE ACCESO PRINCIPAL Y ANDADOR DE CONCRETO DE ESPESOR Y LOGOTIPO. COLOCACIÓN DE LOSETA, COLOCACIÓN DE ZOCLO,  COLOCACION DE PUERTA DE ACCESO, COLOCACION DE CANCELERIA DE ALUMINIO, APLICACIÓN DE PINTURA EN MUROS,  SALIDAS DE ALUMBRADO, COLOCACIÓN DE LUMINARIAS, COLOCACIÓN DE FOTOCELDA, SALIDA DE VOZ Y DATOS, REHABILITACIÓN DE CERCADO PERIMETRAL EN COLINDANCIA (PONIENTE, NORTE Y ORIENTE),  REHABILITACIÓN DE MURO REJA CON PINTURA VINILICA Y PINTURA DE ESMALTE EN ACCESO PRINCIPAL (SUR), COMEDOR, CANCHA DE FUT BOL 7,  LETREROS REPRESENTATIVOS, LUMINARIAS PUNTAS DE POSTE, TECHADO DE PORTICO DE ACCESO, TABLEROS DE BASQUET BOL, PINTURA DE CANCHA  Y TECHADO DE CANCHA DE BASQUET BOL. </t>
  </si>
  <si>
    <t>UN AULA DIDÁCTICA ESTRUCTURA REGIONAL 6.00 X 8.00 MTS., MEJORAMIENTO DE ESPACIOS EDUCATIVOS Y OBRA EXTERIOR.</t>
  </si>
  <si>
    <t>MEJORAMIENTO DE ESPACIOS EDUCATIVOS, CONSTRUCCION DE SERVICIOS SANITARIOS DE 6.25 X 2.82 MTS., VOZ Y DATOS, LETRERO INFORMATIVO.</t>
  </si>
  <si>
    <t>MEJORAMIENTO DE ESPACIOS EDUCATIVOS, MEJORAMIENTO DE SERVICIOS SANITARIOS, ANDADORES Y PLAZA DE ACCESO, SALIDA DE VOZ Y DATOS, OBRA EXTERIOR Y LETRERO INFORMATIVO.</t>
  </si>
  <si>
    <t>26 DE ENERO DE 2018</t>
  </si>
  <si>
    <t>27 DE MARZO DE 2018</t>
  </si>
  <si>
    <t>01 DE MAYO DE 2018</t>
  </si>
  <si>
    <t>22 DE MAYO DE 2018</t>
  </si>
  <si>
    <t>9 DE JUNIO DE 2018</t>
  </si>
  <si>
    <t>11 DE MAYO DE 2018</t>
  </si>
  <si>
    <t>7 DE JUNIO DE 2018</t>
  </si>
  <si>
    <t>8 DE MAYO DE 2018</t>
  </si>
  <si>
    <t>15 DE JUNIO DE 2018</t>
  </si>
  <si>
    <t>06 DE DICIEMBRE DE 2018</t>
  </si>
  <si>
    <t>28 DE AGOSTO DE 2018</t>
  </si>
  <si>
    <t>27 DE AGOSTO DE 2018</t>
  </si>
  <si>
    <t>09 DE OCTUBRE DE 2018</t>
  </si>
  <si>
    <t>13 DE DICIEMBRE DE 2018</t>
  </si>
  <si>
    <t>18 DE DICIEMBRE DE 2018</t>
  </si>
  <si>
    <t>10 DE DICIEMBRE DE 2018</t>
  </si>
  <si>
    <t>29 DE DICIEMBRE DE 2018</t>
  </si>
  <si>
    <t>22 DE DICIEMBRE DE 2018</t>
  </si>
  <si>
    <t>12 DE ENERO DE 2019</t>
  </si>
  <si>
    <t>CONSTRUCCIONES E INSTALACIONES TRIFASICA, S.A. DE C.V.</t>
  </si>
  <si>
    <t xml:space="preserve">MECANICA PROFESIONAL EN CONSTRUCCION, S.A. DE C.V.  </t>
  </si>
  <si>
    <t>ASESORIA Y CONSTRUCCIONES MIXTECO MAYOR, S.A DE C.V.</t>
  </si>
  <si>
    <t>PROYECTOS Y SERVICIOS ARQUITECTONICOS DINTEL, S.A DE  C.V.</t>
  </si>
  <si>
    <t>ANULARES DE LA CONSTRUCCIÓN, S.A DE C.V.</t>
  </si>
  <si>
    <t>SUNNY CHEPILL, S.A. DE C.V.</t>
  </si>
  <si>
    <t>CONSTRUCTORA RAHEDI, S.A. DE .C.V</t>
  </si>
  <si>
    <t xml:space="preserve">ARQ. LILIAN HERNÁNDEZ ESPINOSA </t>
  </si>
  <si>
    <t>EDIFICACIONES Y PROYECTOS CANTERA DE LA COSTA, S.A. DE C.V.</t>
  </si>
  <si>
    <t>ING. FÉLIX IVÁN CORTES VÁSQUEZ</t>
  </si>
  <si>
    <t>ARGUTSA CONSTRUCCIONES, S.A. DE C.V</t>
  </si>
  <si>
    <t>COYOTL VIAS Y OBRAS URBANAS, S. DE R. L. DE C. V.</t>
  </si>
  <si>
    <t>ASESORÍA CONTABLE Y CONSTRUCCIÓN, S.A. DE C.V.</t>
  </si>
  <si>
    <t>INMOBILIARIA Y EDIFICACIONES SEKME, S.A. DE C.V.</t>
  </si>
  <si>
    <t>CONSTRUCTORA Y COMERCIALIZADORA TIQUE, S.A. DE C.V.</t>
  </si>
  <si>
    <t>INMOCONSTRUCTIONS DE ANTEQUERA  S.A. DE C.V.</t>
  </si>
  <si>
    <t>INMOBILIARIA Y CONSTRUCCIONES CATANEO, S.A. DE C.V</t>
  </si>
  <si>
    <t>CONSTRUCCIONES BOAZ, S.A. DE CV.</t>
  </si>
  <si>
    <t>CONSTRUCTORA Y PROYECTOS TUFIC S.A. DE C.V.</t>
  </si>
  <si>
    <t>ARQUITECTURA E INGENIERIA COORDINADA DOREV, S.A. DE C.V.</t>
  </si>
  <si>
    <t>COMERCIALIZADORA GUVICO, S.A. DE C.V.</t>
  </si>
  <si>
    <t>CONSTRUCCIONES AMBIENTALES HC, S.A. DE C.V.</t>
  </si>
  <si>
    <t>CONSORCIO CONSTRUCTIVO PARA EMBELLECIMIENTO URBANO CESANTO, S.A. DE C.V.</t>
  </si>
  <si>
    <t>ESPACIOS URBANOS Y DISEÑOS MAKALE S.A. DE C.V.</t>
  </si>
  <si>
    <t>ARQ. LUIS ENRIQUE LÓPEZ MIGUEL</t>
  </si>
  <si>
    <t>CORPORATIVO ZAPOTECA S.A. DE C.V.</t>
  </si>
  <si>
    <t>Del 01 de Enero al 31 de Diciembre de 2018</t>
  </si>
  <si>
    <t>ADJUDICACIÓN DIRECTA</t>
  </si>
  <si>
    <t>ADJUDICACION DIRECTA</t>
  </si>
  <si>
    <t>LICITACIÓN PÚBLICA</t>
  </si>
  <si>
    <t>INVITACIÓN RESTRINGIDA A CUANDO MENOS TRES CONTRATISTAS</t>
  </si>
  <si>
    <t>X</t>
  </si>
  <si>
    <t>LO-920039997-N7-2018</t>
  </si>
  <si>
    <t>LO-920039997-N8-2018</t>
  </si>
  <si>
    <t>CI-F-03-IOCIFED-2018</t>
  </si>
  <si>
    <t>CI-F-04-IOCIFED-2018</t>
  </si>
  <si>
    <t>OAXACA</t>
  </si>
  <si>
    <t xml:space="preserve">VILLA DE ZAACHILA, OAXACA. </t>
  </si>
  <si>
    <t>TUXTEPEC, ESTADOD E OAXACA</t>
  </si>
  <si>
    <t>OAXACA.</t>
  </si>
  <si>
    <t xml:space="preserve"> OAXACA DE JUÁREZ, CAPITAL DEL ESTADO DE OAXACA</t>
  </si>
  <si>
    <t>PUERTO ESCONDIDO, OAXACA</t>
  </si>
  <si>
    <t>001A-E-CIEN/AD/DIE/IOCIFED/2018</t>
  </si>
  <si>
    <t>001B-E-CIEN/AD/DIE/IOCIFED/2018</t>
  </si>
  <si>
    <t>001-E-CIEN/AD/DIE/IOCIFED/2018</t>
  </si>
  <si>
    <t>002-E-CIEN/AD/DIE/IOCIFED/2018</t>
  </si>
  <si>
    <t>003-E-CIEN/AD/DIE/IOCIFED/2018</t>
  </si>
  <si>
    <t>004-E-CIEN/AD/DIE/IOCIFED/2018</t>
  </si>
  <si>
    <t>005-E-CIEN/AD/DIE/IOCIFED/2018</t>
  </si>
  <si>
    <t>006-E-CIEN/AD/DIE/IOCIFED/2018</t>
  </si>
  <si>
    <t>007-E-CIEN/AD/DIE/IOCIFED/2018</t>
  </si>
  <si>
    <t>008-E-CIEN/AD/DIE/IOCIFED/2018</t>
  </si>
  <si>
    <t>009-E-CIEN/AD/DIE/IOCIFED/2018</t>
  </si>
  <si>
    <t>010-E-CIEN/AD/DIE/IOCIFED/2018</t>
  </si>
  <si>
    <t>011-E-CIEN/AD/DIE/IOCIFED/2018</t>
  </si>
  <si>
    <t>012-E-CIEN/AD/DIE/IOCIFED/2018</t>
  </si>
  <si>
    <t>013-E-CIEN/AD/DIE/IOCIFED/2018</t>
  </si>
  <si>
    <t>014-E-CIEN/AD/DIE/IOCIFED/2018</t>
  </si>
  <si>
    <t>015-E-CIEN/AD/DIE/IOCIFED/2018</t>
  </si>
  <si>
    <t>016-E-CIEN/AD/DIE/IOCIFED/2018</t>
  </si>
  <si>
    <t>017-E-CIEN/AD/DIE/IOCIFED/2018</t>
  </si>
  <si>
    <t>018-E-CIEN/AD/DIE/IOCIFED/2018</t>
  </si>
  <si>
    <t>019-E-CIEN/AD/DIE/IOCIFED/2018</t>
  </si>
  <si>
    <t>020-E-CIEN/AD/DIE/IOCIFED/2018</t>
  </si>
  <si>
    <t>021-E-CIEN/AD/DIE/IOCIFED/2018</t>
  </si>
  <si>
    <t>022-E-CIEN/AD/DIE/IOCIFED/2018</t>
  </si>
  <si>
    <t>023-E-CIEN/AD/DIE/IOCIFED/2018</t>
  </si>
  <si>
    <t>024-E-CIEN/AD/DIE/IOCIFED/2018</t>
  </si>
  <si>
    <t>025-E-CIEN/AD/DIE/IOCIFED/2018</t>
  </si>
  <si>
    <t>026-E-CIEN/AD/DIE/IOCIFED/2018</t>
  </si>
  <si>
    <t>027-E-CIEN/AD/DIE/IOCIFED/2018</t>
  </si>
  <si>
    <t>028-E-CIEN/AD/DIE/IOCIFED/2018</t>
  </si>
  <si>
    <t>029-E-CIEN/AD/DIE/IOCIFED/2018</t>
  </si>
  <si>
    <t>030-E-CIEN/AD/DIE/IOCIFED/2018</t>
  </si>
  <si>
    <t>031-E-CIEN/AD/DIE/IOCIFED/2018</t>
  </si>
  <si>
    <t>032-E-CIEN/AD/DIE/IOCIFED/2018</t>
  </si>
  <si>
    <t>033-E-CIEN/AD/DIE/IOCIFED/2018</t>
  </si>
  <si>
    <t>034-E-CIEN/AD/DIE/IOCIFED/2018</t>
  </si>
  <si>
    <t>036-E-CIEN/AD/DIE/IOCIFED/2018</t>
  </si>
  <si>
    <t>036A-E-CIEN/AD/DIE/IOCIFED/2018</t>
  </si>
  <si>
    <t>036B-E-CIEN/AD/DIE/IOCIFED/2018</t>
  </si>
  <si>
    <t>037-E-CIEN/LP/DIE/IOCIFED/2018</t>
  </si>
  <si>
    <t>038-E-CIEN/LP/DIE/IOCIFED/2018</t>
  </si>
  <si>
    <t>039-E-CIEN/IR/DIE/IOCIFED/2018</t>
  </si>
  <si>
    <t>040-E-CIEN/IR/DIE/IOCIFED/2018</t>
  </si>
  <si>
    <t>041-E-CIEN/AD/DIE/IOCIFED/2018</t>
  </si>
  <si>
    <t>042-E-CIEN/AD/DIE/IOCIFED/2018</t>
  </si>
  <si>
    <t>043-E-CIEN/AD/DIE/IOCIFED/2018</t>
  </si>
  <si>
    <t>26 DE MARZO DE 2018</t>
  </si>
  <si>
    <t>10 DE MAYO DE 2018</t>
  </si>
  <si>
    <t>29 DE JULIO DE 2018</t>
  </si>
  <si>
    <t>14 DE JULIO DE 2018</t>
  </si>
  <si>
    <t>04 DE AGOSTO DE 2018</t>
  </si>
  <si>
    <t>18 DE SEPTIEMBRE DE 2018</t>
  </si>
  <si>
    <t>19 DE AGOSTO DE 2018</t>
  </si>
  <si>
    <t>05 DE JULIO DE 2018</t>
  </si>
  <si>
    <t>30 DE JULIO DE 2018</t>
  </si>
  <si>
    <t>21 DE SEPTIEMBRE DE 2018</t>
  </si>
  <si>
    <t>7 DE SEPTIEMBRE DE 2018</t>
  </si>
  <si>
    <t>5 DE AGOSTO DE 2018</t>
  </si>
  <si>
    <t>6 DE JULIO DE 2018</t>
  </si>
  <si>
    <t>13 DE  AGOSTO DE 2018</t>
  </si>
  <si>
    <t>05 DE MARZO DE 2019</t>
  </si>
  <si>
    <t>25 DE NOVIEMBRE DE 2018</t>
  </si>
  <si>
    <t>25 DE DICIEMBRE 2018</t>
  </si>
  <si>
    <t>24 DE NOVIEMBRE DE 2018</t>
  </si>
  <si>
    <t>25 DE OCTUBRE DE 2018</t>
  </si>
  <si>
    <t>07 DE DICIEMBRE DE 2018</t>
  </si>
  <si>
    <t>11 DE MAYO DE 2019</t>
  </si>
  <si>
    <t>15 DE FEBRERO DE 2019</t>
  </si>
  <si>
    <t>05 DE SEPTIEMBRE DE 2019</t>
  </si>
  <si>
    <t>24 DE SEPTIEMBRE DE 2019</t>
  </si>
  <si>
    <t>06 DE MARZO DE 2019</t>
  </si>
  <si>
    <t>26 DE ABRIL DE 2019</t>
  </si>
  <si>
    <t>13 DE MARZO DE 2019</t>
  </si>
  <si>
    <t>ESCUELA PRIMARIA "IGNACIO ALLENDE"</t>
  </si>
  <si>
    <t>ESCUELA PRIMARIA ÍNDIGENA "LIBERTAD"</t>
  </si>
  <si>
    <t>ESCUELA PRIMARIA "EMILIANO ZAPATA"</t>
  </si>
  <si>
    <t>ESCUELA PRIMARIA "ANDRES PORTILLO"</t>
  </si>
  <si>
    <t>ESCUELA PRIMARIA "GUILLERMO PRIETO"</t>
  </si>
  <si>
    <t>ESCUELA PRIMARIA "BENITO JUAREZ"</t>
  </si>
  <si>
    <t>ESCUELA PRIMARIA "LAZARO CARDENAS"</t>
  </si>
  <si>
    <t>ESCUELA PRIMARIA "IGNACIO MANUEL ALTAMIRANO"</t>
  </si>
  <si>
    <t>ESCUELA PRIMARIA "JUAN ALDAMA"</t>
  </si>
  <si>
    <t>ESCUELA PRIMARIA ÍNDIGENA "FRANCISCO I. MADERO"</t>
  </si>
  <si>
    <t>ESCUELA PRIMARIA "ROSARIO CASTELLANOS"</t>
  </si>
  <si>
    <t>ESCUELA SECUNDARIA TECNICA NUM. 61</t>
  </si>
  <si>
    <t>JARDIN DE NIÑOS ÍNDIGENA "RICARDO FLORES MAGON"</t>
  </si>
  <si>
    <t>ESCUELA PRIMARIA "MELCHOR OCAMPO"</t>
  </si>
  <si>
    <t>ESCUELA SECUNDARIA TECNICA NUM.209</t>
  </si>
  <si>
    <t>ESCUELA PRIMARIA "NIÑO ARTILLERO"</t>
  </si>
  <si>
    <t>JARDIN DE NIÑOS "MARGARITA MAZA DE JUAREZ"</t>
  </si>
  <si>
    <t>ESCUELA SECUNDARIA TECNICA NUM 52</t>
  </si>
  <si>
    <t>ESCUELA PRIMARIA "GREGORIO TORRES QUINTERO"</t>
  </si>
  <si>
    <t>ESCUELA PRIMARIA "REVOLUCION SOCIAL"</t>
  </si>
  <si>
    <t>ESCUELA PRIMARIA "ADOLFO LOPEZ MATEOS"</t>
  </si>
  <si>
    <t>ESCUELA PRIMARIA "LEONA VICARIO"</t>
  </si>
  <si>
    <t>JARDIN DE NIÑOS "JAIME TORRES BODET"</t>
  </si>
  <si>
    <t>ESCUELA SECUNDARIA TECNICA NUM 207</t>
  </si>
  <si>
    <t>JARDIN DE NIÑOS "JOSE VASCONCELOS"</t>
  </si>
  <si>
    <t>JARDIN DE NIÑOS ÍNDIGENA "UNION Y PROGRESO"</t>
  </si>
  <si>
    <t>ESCUELA SECUNDARIA TECNICA NUM. 131</t>
  </si>
  <si>
    <t>ESCUELA PRIMARIA "MIGUEL HIDALGO"</t>
  </si>
  <si>
    <t>ESCUELA PRIMARIA "ANTONIO VALDES"</t>
  </si>
  <si>
    <t>JARDIN DE NIÑOS ÍNDIGENA "LAZARO CARDENAS"</t>
  </si>
  <si>
    <t>JARDIN DE NIÑOS "PRESIDENTE LOPEZ MATEOS"</t>
  </si>
  <si>
    <t>JARDIN DE NIÑOS "JEAN PIAGET"</t>
  </si>
  <si>
    <t>JARDIN DE NIÑOS "LUIS DONALDO COLOSIO MURRIETA"</t>
  </si>
  <si>
    <t>JARDIN DE NIÑOS "PESTALOZZI"</t>
  </si>
  <si>
    <t>ESCUELA PRIMARIA "NIÑOS HEROES"</t>
  </si>
  <si>
    <t>JARDIN DE NIÑOS "SOR JUANA INES DE LA CRUZ"</t>
  </si>
  <si>
    <t>JARDIN DE NIÑOS "FRIDA KAHLO"</t>
  </si>
  <si>
    <t>JARDIN DE NIÑOS ÍNDIGENA "FRANCISCO CORTES"</t>
  </si>
  <si>
    <t>ESCUELA SECUNDARIA GENERAL "ALFONSO CASO ANDRADE"</t>
  </si>
  <si>
    <t>JARDIN DE NIÑOS INDIGENA "IGNACIO ZARAGOZA"</t>
  </si>
  <si>
    <t>JARDIN DE NIÑOS "GABRIELA MISTRAL"</t>
  </si>
  <si>
    <t>ESCUELA PRIMARIA "GUADALUPE VICTORIA"</t>
  </si>
  <si>
    <t>JARDIN DE NIÑOS "DONAJI"</t>
  </si>
  <si>
    <t>JARDIN DE NIÑOS "SIMBOLOS PATRIOS"</t>
  </si>
  <si>
    <t>JARDIN DE NIÑOS "NIÑOS HEROES"</t>
  </si>
  <si>
    <t>ESCUELA PRIMARIA "CRISTOBAL COLON"</t>
  </si>
  <si>
    <t>ESCUELA PRIMARIA "DIECISEIS DE SEPTIEMBRE"</t>
  </si>
  <si>
    <t>ESCUELA PRIMARIA "20 DE NOVIEMBRE"</t>
  </si>
  <si>
    <t>JARDIN DE NIÑOS "CINCO DE MAYO"</t>
  </si>
  <si>
    <t>ESCUELA SECUNDARIA TECNICA NUM. 62</t>
  </si>
  <si>
    <t>ESCUELA PRIMARIA "AQUILES SERDAN"</t>
  </si>
  <si>
    <t>ESCUELA PRIMARIA ÍNDIGENA "SAUL MARTINEZ"</t>
  </si>
  <si>
    <t>ESCUELA SECUNDARIA GENERAL "IGNACIO MANUEL ALTAMIRANO"</t>
  </si>
  <si>
    <t>ESCUELA PRIMARIA "CARLOS M BUSTAMANTE"</t>
  </si>
  <si>
    <t>ESCUELA PRIMARIA "VICENTE SUAREZ"</t>
  </si>
  <si>
    <t>ESCUELA PRIMARIA "JOSE MARIA MORELOS"</t>
  </si>
  <si>
    <t>JARDIN DE NIÑOS "CLUB DE LEONES"</t>
  </si>
  <si>
    <t>JARDIN DE NIÑOS "CUAUHTEMOC"</t>
  </si>
  <si>
    <t>JARDIN DE NIÑOS "ALIANZA Y PROGRESO"</t>
  </si>
  <si>
    <t>ESCUELA SECUNDARIA TECNICA NUM. 29</t>
  </si>
  <si>
    <t>JARDIN DE NIÑOS "ADOLFO C. GURRION"</t>
  </si>
  <si>
    <t>ESCUELA PRIMARIA "CRISTINO LOPEZ ORDOÑEZ"</t>
  </si>
  <si>
    <t>ESCUELA SECUNDARIA GENERAL "20 DE NOVIEMBRE"</t>
  </si>
  <si>
    <t>ESCUELA PRIMARIA "PABLO L SIDAR"</t>
  </si>
  <si>
    <t>ESCUELA PRIMARIA "JUSTO SIERRA"</t>
  </si>
  <si>
    <t>JARDIN DE NIÑOS "ENOCH ALTAMIRANO PINEDA"</t>
  </si>
  <si>
    <t>ESCUELA PRIMARIA "ANDRES HENESTROSA"</t>
  </si>
  <si>
    <t>JARDIN DE NIÑOS INDIGENA "BENITO JUAREZ"</t>
  </si>
  <si>
    <t>ESCUELA SECUNDARIA TECNICA NUM.9</t>
  </si>
  <si>
    <t>JARDIN DE NIÑOS ÍNDIGENA "GENARO VAZQUEZ ROJAS"</t>
  </si>
  <si>
    <t>ESCUELA PRIMARIA "JOSE VASCONCELOS"</t>
  </si>
  <si>
    <t>JARDIN DE NIÑOS "BENITO JUAREZ"</t>
  </si>
  <si>
    <t>ESCUELA PRIMARIA "JOSEFA ORTIZ DE DOMINGUEZ"</t>
  </si>
  <si>
    <t>CENTRO DE BACHILLERATO TECNOLOGICO AGROPECUARIO NUM. 158, EXTENSION 20 DE NOVIEMBRE</t>
  </si>
  <si>
    <t>ESCUELA PRIMARIA "JAIME TORRES BODET"</t>
  </si>
  <si>
    <t>ESCUELA SECUNDARIA TECNICA NUM.227</t>
  </si>
  <si>
    <t>ESCUELA PRIMARIA "SIETE DE NOVIEMBRE"</t>
  </si>
  <si>
    <t>ESCUELA PRIMARIA ÍNDIGENA "JUSTO SIERRA"</t>
  </si>
  <si>
    <t>JEFATURA DE ZONA DE SUPERVISION ÍNDIGENA</t>
  </si>
  <si>
    <t>ESCUELA SECUNDARIA TECNICA NUM.228</t>
  </si>
  <si>
    <t>ESCUELA PRIMARIA INDIGENA "ALVARO OBREGON"</t>
  </si>
  <si>
    <t>ESCUELA NORMAL SUPERIOR FEDERAL DE OAXACA</t>
  </si>
  <si>
    <t>COLEGIO DE ESTUDIOS CIENTIFICOS Y TECNOLOGICOS PLANTEL NUM. 20 ASUNCION IXTALTEPEC</t>
  </si>
  <si>
    <t>PLANTEL NUM. 56 IXTEPEC</t>
  </si>
  <si>
    <t>ESCUELA PRIMARIA "OAXACA"</t>
  </si>
  <si>
    <t>JARDIN DE NIÑOS "MARIA OROPESA HERMIDA"</t>
  </si>
  <si>
    <t>JARDIN DE NIÑOS ÍNDIGENA "REGENERACION"</t>
  </si>
  <si>
    <t>ESCUELA SECUNDARIA GENERAL 24 DE FEBRERO</t>
  </si>
  <si>
    <t>JARDIN DE NIÑOS "1972 AÑO DE JUAREZ"</t>
  </si>
  <si>
    <t>ESCUELA PRIMARIA ÍNDIGENA "GABRIELA MISTRAL"</t>
  </si>
  <si>
    <t>ESCUELA SECUNDARIA GENERAL "JOSE VASCONCELOS"</t>
  </si>
  <si>
    <t>CENTRO DE ESTUDIOS TECNOLOGICOS INDUSTRIAL Y DE SERVICIOS NUM. 168</t>
  </si>
  <si>
    <t>ESCUELA PRIMARIA "LIC. ADOLFO LOPEZ MATEOS"</t>
  </si>
  <si>
    <t>ESCUELA SECUNDARIA TECNICA NUM. 45</t>
  </si>
  <si>
    <t>JARDIN DE NIÑOS "MARIA DEL CARMEN SERDAN"</t>
  </si>
  <si>
    <t>INSTITUTO TECNOLOGICO DE SALINA CRUZ</t>
  </si>
  <si>
    <t>ESCUELA PRIMARIA "JOSE MARIA MORELOS Y PAVON"</t>
  </si>
  <si>
    <t>JARDIN DE NIÑOS ÍNDIGENA "PRIMERO DE MAYO"</t>
  </si>
  <si>
    <t>ESCUELA PRIMARIA "RAFAEL RAMIREZ"</t>
  </si>
  <si>
    <t>ESCUELA PRIMARIA "AMADO NERVO"</t>
  </si>
  <si>
    <t>JARDIN DE NIÑOS "NEZAHUALCOYOTL"</t>
  </si>
  <si>
    <t>ESCUELA PRIMARIA "AÑO DE JUAREZ 1972"</t>
  </si>
  <si>
    <t>ESCUELA PRIMARA "PRIMERO DE MAYO"</t>
  </si>
  <si>
    <t>ESCUELA PRIMARA "18 DE MARZO DE 1938"</t>
  </si>
  <si>
    <t>UNIVERSIDAD DEL ISTMO CAMPUS IXTEPEC</t>
  </si>
  <si>
    <t>CENTRO DE ATENCION MULTIPLE NUM. 8</t>
  </si>
  <si>
    <t>ESCUELA SECUNDARIA TECNICA NUM. 28</t>
  </si>
  <si>
    <t>UNIVERSIDAD DEL ISTMO</t>
  </si>
  <si>
    <t>JARDIN DE NIÑOS ÍNDIGENA "VICENTE GUERRERO"</t>
  </si>
  <si>
    <t>INSTITUTO TECNOLOGICO DE COMITANCILLO</t>
  </si>
  <si>
    <t>JARDIN DE NIÑOS ÍNDIGENA "BENITO JUAREZ"</t>
  </si>
  <si>
    <t>CENTRO DE BACHILLERATO TECNOLOGICO AGROPECUARIO NUM. 92</t>
  </si>
  <si>
    <t>ESCUELA SECUNDARIA GENERAL "NIÑOS HEROES"</t>
  </si>
  <si>
    <t>ESCUELA PRIMARIA "FELIPE CARRILLO PUERTO"</t>
  </si>
  <si>
    <t>JARDIN DE NIÑOS "EMILIANO ZAPATA"</t>
  </si>
  <si>
    <t>CENTRO DE EDUCACIÓN INICIAL INDÍGENA</t>
  </si>
  <si>
    <t>ESCUELA PRIMARIA "RICARDO FLORES MAGON"</t>
  </si>
  <si>
    <t>CEO NUM. 38 REVOLUCION DE 1910</t>
  </si>
  <si>
    <t>ESCUELA SECUNDARIA GENERAL "JAIME TORRES BODET"</t>
  </si>
  <si>
    <t>ESCUELA SECUNDARIA TECNICA NUM. 153</t>
  </si>
  <si>
    <t>ESCUELA PRIMARIA "5 DE MAYO"</t>
  </si>
  <si>
    <t>ESCUELA PRIMARIA "REVOLUCION"</t>
  </si>
  <si>
    <t>ESCUELA SECUNDARIA GENERAL "MAESTRO JOSE VASCONCELOS"</t>
  </si>
  <si>
    <t>CINCO DE FEBRERO</t>
  </si>
  <si>
    <t>ESCUELA SECUNDARIA GENERAL "ALFONSO LUIS HERRERA"</t>
  </si>
  <si>
    <t>ESCUELA SECUNDARIA GENERAL "CONSTITUCION"</t>
  </si>
  <si>
    <t>JARDIN DE NIÑOS ÍNDIGENA "ABRAHAM CASTELLANOS"</t>
  </si>
  <si>
    <t>ESCUELA PRIMARIA "SERGIO MARTINEZ MARTINEZ"</t>
  </si>
  <si>
    <t>ESCUELA PRIMARIA "NIÑOS HEROES DE CHAPULTEPEC"</t>
  </si>
  <si>
    <t>JARDIN DE NIÑOS "GUADALUPE D DE PADILLA"</t>
  </si>
  <si>
    <t>JARDIN DE NIÑOS "ENRIQUE C REBSAMEN"</t>
  </si>
  <si>
    <t>JARDIN DE NIÑOS "CIUDAD IXTEPEC"</t>
  </si>
  <si>
    <t>CENTRO DE ESTUDIOS TECNOLOGICOS DEL MAR NUM. 5</t>
  </si>
  <si>
    <t>JARDIN DE NIÑOS "RAMON NUÑEZ ROBLES"</t>
  </si>
  <si>
    <t>ESCUELA PRIMARIA "FRAY MAURICIO LOPEZ"</t>
  </si>
  <si>
    <t>JARDIN DE NIÑOS "BERTHA VON GLUMER LEYVA"</t>
  </si>
  <si>
    <t>JARDIN DE NIÑOS "JOSE GUIZAO ZAMORA"</t>
  </si>
  <si>
    <t>ESCUELA PRIMARIA "12 DE OCTUBRE"</t>
  </si>
  <si>
    <t>ESCUELA PRIMARIA "ENEDINO JIMENEZ JIMENEZ"</t>
  </si>
  <si>
    <t>ESCUELA SECUNDARIA GENERAL "MACEDONIO ALCALA"</t>
  </si>
  <si>
    <t>ESCUELA SECUNDARIA TECNICA NUM. 93</t>
  </si>
  <si>
    <t>JARDIN DE NIÑOS "CENTENARIO 5 DE SEPTIEMBRE"</t>
  </si>
  <si>
    <t>ESCUELA SECUNDARIA TECNICA NUM. 188</t>
  </si>
  <si>
    <t>ALBERGUE INDIGENA</t>
  </si>
  <si>
    <t>ESCUELA PRIMARIA "MTRO RAFAEL RAMIREZ"</t>
  </si>
  <si>
    <t>ESCUELA PRIMARIA "ALVARO OBREGON"</t>
  </si>
  <si>
    <t>CENTRO DE BACHILLERATO TECNOLOGICO INDUSTRIAL Y DE SERVICIOS NUM. 91</t>
  </si>
  <si>
    <t>ESCUELA PRIMARIA "PRESIDENTE GENERAL LAZARO CARDENAS"</t>
  </si>
  <si>
    <t>ESCUELA SECUNDARIA TECNICA NUM. 152</t>
  </si>
  <si>
    <t>ESCUELA PRIMARIA "PASCUAL OROZCO"</t>
  </si>
  <si>
    <t>JARDIN DE NIÑOS "BERTHA DOMINGUEZ MARTINEZ"</t>
  </si>
  <si>
    <t>ESCUELA PRIMARIA "FRANCISCO I. MADERO"</t>
  </si>
  <si>
    <t>ESCUELA PRIMARIA "FRANCISCO MARQUEZ"</t>
  </si>
  <si>
    <t>ESCUELA PRIMARIA "GENERAL LAZARO CARDENAS"</t>
  </si>
  <si>
    <t>ESCUELA PRIMARIA "ADOLFO C. GURRION"</t>
  </si>
  <si>
    <t>ESCUELA PRIMARIA "FELIPE MENDOZA"</t>
  </si>
  <si>
    <t>ESCUELA SECUNDARIA TECNICA NUM. 54</t>
  </si>
  <si>
    <t>JARDIN DE NIÑOS "CHAHUITES"</t>
  </si>
  <si>
    <t>ESCUELA PRIMARIA "DEMETRIO M NAVARRETE"</t>
  </si>
  <si>
    <t>ESCUELA SECUNDARIA TECNICA NUM. 106</t>
  </si>
  <si>
    <t>ESCUELA PRIMARIA "VICENTE GUERRERO"</t>
  </si>
  <si>
    <t>ESCUELA NORMAL EXPERIMENTAL DE TEPOSCOLULA</t>
  </si>
  <si>
    <t>ESCUELA SECUNDARIA GENERAL "GENARO V. VASQUEZ"</t>
  </si>
  <si>
    <t>COLEGIO NACIONAL DE EDUCACIÓN PROFESIONAL TÉCNICA NUM. 145 "HUAJUAPAN DE LEON"</t>
  </si>
  <si>
    <t>SECUNDARIA PARA TRABAJADORES</t>
  </si>
  <si>
    <t>ESCUELA PRIMARIA ÍNDIGENA "GUSTAVO DIAZ ORDAZ"</t>
  </si>
  <si>
    <t>ESCUELA SECUNDARIA TECNICA NUM. 35</t>
  </si>
  <si>
    <t>CENTRO DE BACHILLERATO TECNOLOGICO AGROPECUARIO NUM. 158</t>
  </si>
  <si>
    <t>ESCUELA PRIMARIA "JOSE MARIA PINO SUAREZ"</t>
  </si>
  <si>
    <t>ESCUELA SECUNDARIA TECNICA NUM. 149</t>
  </si>
  <si>
    <t>ESCUELA PRIMARIA "CUAUHTEMOC"</t>
  </si>
  <si>
    <t>ESCUELA PRIMARA "PRESIDENTE GUSTAVO DIAZ ORDAZ"</t>
  </si>
  <si>
    <t>ESCUELA SECUNDARIA TECNICA NUM. 253</t>
  </si>
  <si>
    <t>CENTRO DE BACHILLERATO TECNOLOGICO AGROPECUARIO NUM. 9</t>
  </si>
  <si>
    <t>JARDIN DE NIÑOS ÍNDIGENA "GENERAL ALVARO OBREGON"</t>
  </si>
  <si>
    <t>COLEGIO NACIONAL DE EDUCACION PROFESIONAL TECNICA NUM. 243 "JUCHITAN"</t>
  </si>
  <si>
    <t>UNIVERSIDAD PEDAGOGICA NACIONAL UNIDAD NUM. 203</t>
  </si>
  <si>
    <t>ESCUELA PRIMARIA "VALENTIN GOMEZ FARIAS"</t>
  </si>
  <si>
    <t>ESCUELA PRIMARIA "PRESIDENTE LAZARO CARDENAS"</t>
  </si>
  <si>
    <t>ESCUELA PRIMARIA "JOSE MA PINO SUAREZ"</t>
  </si>
  <si>
    <t>ESCUELA PRIMARIA INDIGENA"SIMBOLOS PATRIOS"</t>
  </si>
  <si>
    <t>JARDIN DE NIÑOS "VASCO DE QUIROGA"</t>
  </si>
  <si>
    <t>ESCUELA PRIMARIA INDIGENA "RAFAEL RAMIREZ"</t>
  </si>
  <si>
    <t>JARDIN DE NIÑOS "GUELAAPIG"</t>
  </si>
  <si>
    <t>CENTRO DE BACHILLERATO TECNOLÓGICO AGROPECUARIO 303</t>
  </si>
  <si>
    <t>COLEGIO NACIONAL DE EDUCACION PROFESIONAL TECNICA NUM. 155 "SALINA CRUZ"</t>
  </si>
  <si>
    <t>ESCUELA SECUNDARIA "JOSE VASCONCELOS"</t>
  </si>
  <si>
    <t>ESCUELA PRIMARIA INDIGENA "EMILIANO ZAPATA"</t>
  </si>
  <si>
    <t>EDUCACION INICIAL INDIGENA</t>
  </si>
  <si>
    <t>CURSO COMUNITARIO DE EDUCACION SECUNDARIA</t>
  </si>
  <si>
    <t>JARDIN DE NIÑOS "CESAR ANGEL RUIZ"</t>
  </si>
  <si>
    <t>ESCUELA SECUNDARIA TECNICA NUM. 150</t>
  </si>
  <si>
    <t>JARDIN DE NIÑOS "JESUS GARCIA CORONA"</t>
  </si>
  <si>
    <t>CENTRO DE ESTUDIOS DE BACHILLERATO</t>
  </si>
  <si>
    <t>JARDIN DE NIÑOS INDIGENA "JESUS GONZALEZ CORTAZAR"</t>
  </si>
  <si>
    <t>ESCUELA SECUNDARIA GENERAL "GABRIEL RAMOS MILLAN"</t>
  </si>
  <si>
    <t>JARDIN DE NIÑOS "ENRIQUETA CAMARILLO PEREYRA"</t>
  </si>
  <si>
    <t>JARDIN DE NIÑOS INDIGENA "JUSTO SIERRA"</t>
  </si>
  <si>
    <t>ESCUELA PRIMARIA "PRIMERO DE MAYO"</t>
  </si>
  <si>
    <t>ESCUELA PRIMARIA "MIGUEL HIDALGO Y COSTILLA"</t>
  </si>
  <si>
    <t>ESCUELA SECUNDARIA TECNICA NUM. 41</t>
  </si>
  <si>
    <t>ESCUELA SECUNDARIA TECNICA NUM. 119</t>
  </si>
  <si>
    <t>ESCUELA PRIMARA "TRES DE OCTUBRE"</t>
  </si>
  <si>
    <t>ESCUELA SECUNDARIA TECNICA NUM. 23</t>
  </si>
  <si>
    <t>ESCUELA PRIMARIA "LIC. JOSE VASCONCELOS"</t>
  </si>
  <si>
    <t>ESCUELA PRIMARIA "LUIS B TOLEDO"</t>
  </si>
  <si>
    <t>ESCUELA PRIMARIA "22 DE MARZO"</t>
  </si>
  <si>
    <t>JARDIN DE  NIÑOS INDIGENA  "NIÑOS HEROES DE CHAPULTEPEC"</t>
  </si>
  <si>
    <t>JARDIN DE  NIÑOS INDIGENA "TIERRA Y LIBERTAD"</t>
  </si>
  <si>
    <t>JARDIN DE  NIÑOS INDIGENA "AMADO NERVO"</t>
  </si>
  <si>
    <t>JARDIN DE NIÑOS "COSIJOEZA"</t>
  </si>
  <si>
    <t>ESCUELA PRIMARIA INDIGENA "JOSE VASCONCELOS"</t>
  </si>
  <si>
    <t>JARDIN DE NIÑOS "GUILLERMINA CARRIEDO BANUETH"</t>
  </si>
  <si>
    <t>JARDIN DE NIÑOS INDIGENA "NIÑOS HEROES"</t>
  </si>
  <si>
    <t>ESCUELA SECUNDARIA TECNICA NUM. 51</t>
  </si>
  <si>
    <t>ESCUELA PRIMARIA "ERNESTO DE LOS SANTOS RAMOS"</t>
  </si>
  <si>
    <t>ESCUELA SECUNDARIA TECNICA NUM. 18</t>
  </si>
  <si>
    <t>ESCUELA SECUNDARIA TECNICA NUM. 113</t>
  </si>
  <si>
    <t>JARDIN DE NIÑOS "MARIA MONTESORRI"</t>
  </si>
  <si>
    <t>CENTRO DE BACHILLERATO TECNOLOGICO INDUSTRIAL Y DE SERVICIOS NUM. 25</t>
  </si>
  <si>
    <t>ESCUELA PRIMARIA INDIGENA "GENERAL HELIODORO CHARIS CASTRO"</t>
  </si>
  <si>
    <t>ESCUELA PRIMARIA "CESAR LINTON R"</t>
  </si>
  <si>
    <t>ESCUELA PRIMARIA "NARCISO MENDOZA"</t>
  </si>
  <si>
    <t>ESCUELA PRIMARIA INDIGENA "IGNACIO ZARAGOZA"</t>
  </si>
  <si>
    <t>ESCUELA PRIMARIA "VIRGILIO URIBE"</t>
  </si>
  <si>
    <t>ESCUELA PRIMARIA "JESUS TOLEDO FUENTES"</t>
  </si>
  <si>
    <t>JARDIN DE NIÑOS "ADALBERTO MEDINA CANSECO"</t>
  </si>
  <si>
    <t>ESCUELA PRIMARIA "DOCE DE OCTUBRE"</t>
  </si>
  <si>
    <t>ESCUELA PRIMARIA RURAL "MARGARITA MAZA DE JUAREZ"</t>
  </si>
  <si>
    <t>ESCUELA SECUNDARIA TECNICA NUM. 104</t>
  </si>
  <si>
    <t>ESCUELA NORMAL URBANA FEDERAL DEL ISTMO</t>
  </si>
  <si>
    <t xml:space="preserve">ESCUELA PRIMARIA "EMILIO CARRANZA" </t>
  </si>
  <si>
    <t>INSTITUTO TECNOLOGICO DEL ISTMO</t>
  </si>
  <si>
    <t>CENTRO DE BACHILLERATO TECNOLOGICO AGROPECUARIO NUM. 252</t>
  </si>
  <si>
    <t>JARDIN DE NIÑOS ÍNDIGENA "JULIO DE LA FUENTE"</t>
  </si>
  <si>
    <t>ESCUELA PRIMARIA "CORONEL VALERIO TRUJANO"</t>
  </si>
  <si>
    <t>SUPERVISION ESCOLAR PRIMARIA NUM. 158</t>
  </si>
  <si>
    <t>ESCUELA PRIMARIA ÍNDIGENA "NIÑOS HEROES"</t>
  </si>
  <si>
    <t>ESCUELA PRIMARIA "PRIMER CENTENARIO DE HUAJUAPAN"</t>
  </si>
  <si>
    <t>CENTRO DE ATENCION MULTIPLE NUM. 4</t>
  </si>
  <si>
    <t>ESCUELA PRIMARIA ROGELIO ZARATE FLORES</t>
  </si>
  <si>
    <t>JARDIN DE NIÑOS JEAN PIAGET</t>
  </si>
  <si>
    <t>ESCUELA PRIMARIA ISAIAS ROJAS APARICIO</t>
  </si>
  <si>
    <t>ESCUELA SECUNDARIA TECNICA NUM. 72</t>
  </si>
  <si>
    <t>ESCUELA PRIMARIA PATRIA NUEVA</t>
  </si>
  <si>
    <t>ESCUELA PRIMARIA "IGNACIO M ALTAMIRANO"</t>
  </si>
  <si>
    <t>CENTRO DE DESARROLLO INFANTIL NUM. 5</t>
  </si>
  <si>
    <t>JARDIN DE NIÑOS ROSARIO CASTELLANOS</t>
  </si>
  <si>
    <t>ESCUELA PRIMARIA RENACIMIENTO</t>
  </si>
  <si>
    <t>ESCUELA PRIMARIA NICOLAS BRAVO</t>
  </si>
  <si>
    <t>ESCUELA PRIMARIA CUAUHTEMOC</t>
  </si>
  <si>
    <t>JARDIN DE NIÑOS INDIGENA JAMILLI</t>
  </si>
  <si>
    <t>ESCUELA PRIMARIA BILINGÜE ANDRES NATALIO CLAVEL MENDOZA</t>
  </si>
  <si>
    <t>ESCUELA PRIMARIA "PESTALOZZI"</t>
  </si>
  <si>
    <t>JARDIN DE NIÑOS "PRESIDENTE CARDENAS"</t>
  </si>
  <si>
    <t>ESCUELA PRIMARIA "CARLOS MARIA BUSTAMANTE"</t>
  </si>
  <si>
    <t>ESCUELA SECUNDARIA TECNICA NUM. 89</t>
  </si>
  <si>
    <t>PLANTEL NUM. 15 UNION HIDALGO</t>
  </si>
  <si>
    <t>COLEGIO NACIONAL DE EDUCACION PROFESIONAL TECNICA NUM. 39 "OAXACA"</t>
  </si>
  <si>
    <t>ESCUELA PRIMARIA "VENUSTIANO CARRANZA"</t>
  </si>
  <si>
    <t>ESCUELA SECUNDARIA TECNICA NUM. 204</t>
  </si>
  <si>
    <t>ESCUELA PREPARATORIA NUM. 1</t>
  </si>
  <si>
    <t>ESCUELA DE MEDICINA VETERINARIA Y ZOOTECNIA</t>
  </si>
  <si>
    <t>FACULTAD DE ENFERMERIA Y OBSTETRICIA DE TEHUANTEPEC</t>
  </si>
  <si>
    <t>FACULTAD DE MEDICINA Y CIRUGIA DE LA UABJO</t>
  </si>
  <si>
    <t>ESCUELA PREPARATORIA NUM. 2</t>
  </si>
  <si>
    <t>ESCUELA PREPARATORIA PARA TRABAJADORES</t>
  </si>
  <si>
    <t>ESCUELA DE CIENCIAS</t>
  </si>
  <si>
    <t xml:space="preserve">ESCUELA DE ECONOMIA </t>
  </si>
  <si>
    <t>FACULTAD DE CONTADURIA Y ADMINISTRACION</t>
  </si>
  <si>
    <t xml:space="preserve">FACULTAD DE CONTADURIA Y ADMINISTRACION </t>
  </si>
  <si>
    <t>INSTITUTO DE CIENCIAS DE LA EDUCACION</t>
  </si>
  <si>
    <t>INSTITUTO DE INVESTIGACIONES SOCIOLOGICAS</t>
  </si>
  <si>
    <t xml:space="preserve">BACHILLERATO GENERAL PLANTEL NUM. 05 MATIAS ROMERO </t>
  </si>
  <si>
    <t xml:space="preserve">BACHILLERATO INTEGRAL COMUNITARIO DE SANTA MARIA CHIMALAPA </t>
  </si>
  <si>
    <t>PLANTEL NUM. 29 GUICHICOVI</t>
  </si>
  <si>
    <t>PLANTEL NUM. 19 TOLOSA ESTACION DONAJI</t>
  </si>
  <si>
    <t xml:space="preserve">BACHILLERATO  GENERAL PLANTEL NUM. 10 SILACAYOAPAN </t>
  </si>
  <si>
    <t>"PLANTEL NUM. 58 REFORMA DE PINEDA"</t>
  </si>
  <si>
    <t>"BACHILLERATO INTEGRAL COMUNITARIO DE LA BLANCA"</t>
  </si>
  <si>
    <t>"PLANTEL NUM. 60 SAN BLAS ATEMPA"</t>
  </si>
  <si>
    <t>"COLEGIO DE ESTUDIOS CIENTIFICOS Y TECNOLOGICOS PLANTEL NUM. 33 CHAHUITES"</t>
  </si>
  <si>
    <t>"PLANTEL NUM. 20  NILTEPEC"</t>
  </si>
  <si>
    <t>"PLANTEL NUM. 23 IXHUATÁN"</t>
  </si>
  <si>
    <t xml:space="preserve">JARDIN DE NIÑOS JOSE VASCONCELOS </t>
  </si>
  <si>
    <t>JARDIN DE NIÑOS ÍNDIGENA "MARIA DEL CARMEN SERDAN"</t>
  </si>
  <si>
    <t xml:space="preserve">ESCUELA DE BELLAS ARTES </t>
  </si>
  <si>
    <t>ESCUELA SECUNDARIA GENERAL "LIC. BENITO JUAREZ"</t>
  </si>
  <si>
    <t>JARDIN DE NIÑOS "GUSTAVO ADOLFO BECQUER"</t>
  </si>
  <si>
    <t>ESCUELA PRIMARIA "MARGARITA MAZA DE JUAREZ"</t>
  </si>
  <si>
    <t>JARDIN DE NIÑOS ÍNDIGENA "FRANCISCO VILLA"</t>
  </si>
  <si>
    <t>JARDIN DE NIÑOS "LA LUZ DEL SABER"</t>
  </si>
  <si>
    <t>Fonden</t>
  </si>
  <si>
    <t>ESCUELA PRIMARIA REVOLUCION</t>
  </si>
  <si>
    <t>JARDIN DE NIÑOS ANGELA PERALTA</t>
  </si>
  <si>
    <t>ESCUELA PRIMARIA JOSE VASCONCELOS</t>
  </si>
  <si>
    <t>DEMOLICION  Y RECONSTRUCCION DE UN TRAMO DE MURO DE CONTENCION  Y REPOSICION DE MALLA CICLONICA</t>
  </si>
  <si>
    <t>DEMOLICION  Y RECONSTRUCCION DE 2 TRAMOS DE MUROS DE CONTENCION AFECTADOS Y REPOSICION DE MALLA CICLONICA</t>
  </si>
  <si>
    <t>DEMOLICION   Y RECONSTRUCCION DE UN TRAMO DE BARDA</t>
  </si>
  <si>
    <t xml:space="preserve">DEMOLICION   Y RECONSTRUCCION DE TRAMO DE BARDA PERIMETRAL  </t>
  </si>
  <si>
    <t>DEMOLICION Y RECONSTRUCCION DE TRAMO DE BARDA PERIMETRAL</t>
  </si>
  <si>
    <t>RECONSTRUCCION DE DOS TRAMOS DE MUROS DE CONTENCION  Y REPOSICION DE MALLA CICLONICA</t>
  </si>
  <si>
    <t>RECONSTRUCCIÓN DE TRAMO DE BARDA PERIMETRAL AFECTADA</t>
  </si>
  <si>
    <t>RECONSTRUCCIÓN DE MURO DE CONTENCIÓN EN TALÚD AFECTADO EN COLINDANCIA</t>
  </si>
  <si>
    <t>REHABILITACIÓN DE MURETES DE BARDA PERÍMETRAL EN 3 TRAMOS Y SUSTITUCIÓN DE MALLA CICLÓNICA AFECTADA</t>
  </si>
  <si>
    <t>REPOSICIÓN DE CERCO PERÍMETRAL AFECTADO</t>
  </si>
  <si>
    <t xml:space="preserve">RECONSTRUCCION DE TRAMO DE MURETE  EN BARDA Y SUSTITUCION DE MALLA CICLONICA </t>
  </si>
  <si>
    <t>RECONSTRUCCION DE BARDA PERIMETRAL</t>
  </si>
  <si>
    <t>REPOSICION DE TRAMO DE MURO DE BARDA Y REPOSICION DE MALLA CICLONICA</t>
  </si>
  <si>
    <t>REPOSICION DE POZO DE ABSORCION</t>
  </si>
  <si>
    <t>CONSTRUCCION DE MURO DE CONTENCION DE TALUD AFECTADO EN COLINDANCIA</t>
  </si>
  <si>
    <t>CONSTRUCCION DE MURO DE CONTENCION DE TALUD AFECTADO EN COLINDANCIA Y REPOSICION DE MALLA CICLONICA</t>
  </si>
  <si>
    <t>RECONSTRUCCION DE MURO DE CONTENCION CICLOPEO CON SUSTITUCION DE MALLA CICLONICA</t>
  </si>
  <si>
    <t>SUSTITUCION DE PUERTAS AFECTADAS Y REPOSICION DE CERCO DE MALLA CICLONICA AFECTADA</t>
  </si>
  <si>
    <t>SUSTITUCIÓN DE TRAMO DE MALLA CICLÓNICA PERÍMETRAL AFECTADA</t>
  </si>
  <si>
    <t xml:space="preserve">RECONSTRUCCIÓN DE MURO DE CONTENCIÓN DE CONCRETO CÍCLOPEO Y SUSTITUCIÓN DE MALLA CICLÓNICA </t>
  </si>
  <si>
    <t>RECONSTRUCCION DE MURO DE CONTENCION DE CONCRETO CICLOPEO Y SUSTITUCION DE MALLA CICLONICA</t>
  </si>
  <si>
    <t xml:space="preserve">RECONSTRUCCION DE MUROS DE CONTENCION Y MURETES Y SUSTITUCION DE MALLA CICLONICA  </t>
  </si>
  <si>
    <t>RECONSTRUCCION DE MURETE DE CONTENCION Y PISO DE PLAZA CIVICA</t>
  </si>
  <si>
    <t>RECONSTRUCCION DE TRAMO DE MURO DE CONTENCION AFECTADO</t>
  </si>
  <si>
    <t>RECONSTRUCCION DE BARDA PERIMETAL Y REHABILITACION DE MURETE DE ENRASE EN BANQUETA DE 1 EDIFICIO</t>
  </si>
  <si>
    <t>REHABILITACION DE DOS TRAMOS DE BARDA PERIMETRAL Y SUSTITUCION DE MALLA CICLONICA</t>
  </si>
  <si>
    <t>REHABILITACION DE DOS TRAMOS DE MURO DE CONTENCION Y SUSTITUCION DE MALLA CICLONICA</t>
  </si>
  <si>
    <t>REHABILITACION DE BARDA PERIMETRAL</t>
  </si>
  <si>
    <t>REPOSICION DE TRAMO DE CERCO DE MALLA CICLONICA</t>
  </si>
  <si>
    <t>RECONSTRUCCION DE MURO DE CONTENCION DE PIEDRA</t>
  </si>
  <si>
    <t>CONSTRUCCION DE EDIFICIO A 3 AULAS DIDACTICAS, DIRECCION Y SERVICIOS SANITARIOS</t>
  </si>
  <si>
    <t>DEMOLICION DE APLANADO DAÑADO, REFORZAMIENTO DE MUROS CON MALLA, COLOCACION DE APLANADOS Y PINTURA VINILICA, REHABILITACION DE CANCELERIA DAÑADA, EN EDIF"A"</t>
  </si>
  <si>
    <t>CONSTRUCCIÓN DE EDIFICIO "D", REPARACIÓN DE MUROS, PUERTAS Y CANCELERÍA DE EDIFICIOS "A", "F" Y "G"</t>
  </si>
  <si>
    <t>REPARACION DE FISURAS Y REPOSICION DE LAMPARAS EN EDIFICIO "A", SUSTITUCION DE MUEBLES SANITARIOS EN EDIF. "C", CONSTRUCCION DE TRAMO DE BARDA PERIMETRAL AFECTADA</t>
  </si>
  <si>
    <t>REPARACIONES Y REFORZAMIENTO EN MUROS Y SUSTITUCION DE MUEBLES SANITARIOS EN EDIFICIO "A", DEMOLICION DE EDIFICIO "D", AULA PROVISIONAL PARA REACTIVACION DE ACTIVIDAD DOCENTE, CONSTRUCCION DE EDIFICIO "D" (1 AULA)</t>
  </si>
  <si>
    <t>REPARACION DE MUROS Y CANCELERIA E INSTALACION ELECTRICA EN EDIF. "A" Y "B", DEMOLICION Y RETIRO DE ESCOMBROS DE EDIF. "D"</t>
  </si>
  <si>
    <t>REPARACIONES DE FISURAS EN APLANADOS DE MUROS, REPOSICION DE PISOS Y CANCELERIA DAÑADOS. RECONSTRUCCION DE CUBO DE TINACOS EN EDIFICIO "A", RECONSTRUCCION DE MUROS DE ACCESO, PISO DE PLAZA DE ACCESO Y REJA</t>
  </si>
  <si>
    <t>CONSTRUCCIÓN DEL EDIFICIO "A"</t>
  </si>
  <si>
    <t>REPARACIONES EN MUROS, CANCELERIA, PISO Y SUSTITUCION DE ACCESORIOS SANITARIOS EN EDIFICIO "A", RECONSTRUCCION DE MURO DE ACCESO CON REJA</t>
  </si>
  <si>
    <t>REPARACION DE MUROS CABECEROS Y MUROS INTERMEDIOS DEL EDIFICIO "A"</t>
  </si>
  <si>
    <t>REPARACION Y REFUERZOS EN MUROS DEL EDIFICIO "A", REAPRACION DE PLAFONES EN EDIFICIO "G" REPARACION Y REFUERZO DE MUROS EN EDIFICIO "K"</t>
  </si>
  <si>
    <t xml:space="preserve">REPARACIÓN DE GRIETAS EN EDIFICIO "A", SUMINISTRO DE CANCELERÍA EN EDIFICIO "B", REPARACIÓN Y REFORZAMIENTO DE MUROS EN EDIFICIO "C", </t>
  </si>
  <si>
    <t>REPARACIÓN EN MUROS DEL EDIFICIO "D". REPOSICIÓN DE EQUIPO DAÑADO EN EDIFICIO "A" Y "B"</t>
  </si>
  <si>
    <t>REPARACIÓN DE MUROS Y PISOS EN EDIFICIO "F"</t>
  </si>
  <si>
    <t>INSTALACIÓN DE ESPACIOS PROVISIONALES Y CONSTRUCCIÓN DE EDIFICIO "B"</t>
  </si>
  <si>
    <t>DEMOLICION DE MUROS DIVISORIOS, APLANADO EN MUROS, APLICACIÓN DE PINTURA VINILICA EN LOS EDIFICIOS A,B,C Y D</t>
  </si>
  <si>
    <t>DEMOLICION DE APLANADOS EN MUROS, REFORZAMIENTO DE MUROS CON MALLA, APLANADOS CON ACABADO FINO, PINTURA VINILICA EN MUROS, TRABES, COLUMNAS Y LOSA.</t>
  </si>
  <si>
    <t>REPARACION Y REFORZAMIENTO DE MUROS DE MAMPOSTERIA EN EDIFICIOS "A","B" Y "C"</t>
  </si>
  <si>
    <t>REPARACION DE FISURAS Y GRIETAS EN EDIFICIOS "B" Y "C"</t>
  </si>
  <si>
    <t>SE REQUIERE DEMOLICIÓN, RECONSTRUCCIÓN Y REPARACIÓN DE MUROS EN EDIFICIOS ("A" , "D", "H")</t>
  </si>
  <si>
    <t>REPARACIÓN Y REFORZAMIENTO EN EDIFICIOS "A", "B" Y "C"</t>
  </si>
  <si>
    <t>REPARACIÓN Y REFORZAMIENTO EN MUROS DE EDIFICIOS "D" Y "F"</t>
  </si>
  <si>
    <t>REPARACIÓN Y REFORZAMIENTO EN MUROS DE EDIFICIOS "A" Y "E"</t>
  </si>
  <si>
    <t>REPARACION Y REFORZAMIENTO DE MURO EN EDIFICIO "A", "B",Y "C", REPARACION Y REFORZAMIENTO DE MUROS, DEMOLICION DE COLUMNAS Y REPARACION DE GRIETAS DEL PISO</t>
  </si>
  <si>
    <t>EDIFICIO "B" (SUSTITUCIÓN DE EQUIPO DAÑADO, REPARACIÓN Y REFORZAMIENTO DE MUROS). EDIFICIO "C" (DEMOLICIÓN Y SUSTITUCIÓN DE MUROS, SUSTITUCIÓN DE CANCELERÍA). EDIFICIO "H" (REPARACIÓN Y REFORZAMIENTO DE MUROS) . EDIFICIO "I" (REPARACIÓN Y REFORZAMIENTO DE MUROS) Y SUSTITUCIÓN DE MALLA PERIMETRAL.</t>
  </si>
  <si>
    <t>REPARACIÓN DE MUROS Y REFORZAMIENTO DE COLUMNAS Y SUSTITUCIÓN DE FIRMES EN EDIFICIO "A", "B" Y "C"</t>
  </si>
  <si>
    <t>DEMOLICION DE APLANADOS EN MUROS, REFORZAMIENTO DE MUROS CON MALLA, APLANADOS CON ACABADO FINO, APLICACIÓN DE PINTURA VINILICA, DEMOLICION D ESTRUCTURA REGIONAL, INSTALACION DE ESPACIOS PROVISIONALES, CONSTRUCCION DE 3 AULAS DIDACTICAS ESTRUCTURA REGIONAL 6X8</t>
  </si>
  <si>
    <t>DEMOLICION DE ESTRUCTURA EN U1C, INSTALACION DE ESPACIOS PROVISIONALES, CONSTRUCCION DE 3 AULAS ESTRUCTURA REGIONAL 6 X 8</t>
  </si>
  <si>
    <t>CONSTRUCCION DE EDIFICIO D (AULA ESTRUCTURA REGIONAL)</t>
  </si>
  <si>
    <t>DESMONTE DE VIDRIO, DEMOLICION DE PLANADOS EN MUROS, APLICACIÓN DE PINTURA VINILICA, COLOCACION DE CANCELERIA, CRISTAL, COLOCACION DE MALLA ELECTROSOLDADA, REPARACION DE GRIETAS EN MUROS</t>
  </si>
  <si>
    <t>REPARACIÓN Y REFORZAMIENTO DE MUROS EN EDIFICIO "A"</t>
  </si>
  <si>
    <t>REPARACION DE MUROS DE EDIFICIO "D"</t>
  </si>
  <si>
    <t>SUSTITUCIÓN DE ATIESADORES Y REPARACIÓN DE MUROS EN EDIFICIO "A"</t>
  </si>
  <si>
    <t>CONSTRUCCIÓN DE EDIFICIO "B", "C" Y "D"</t>
  </si>
  <si>
    <t>SUSTITUCION DE MUROS Y MUEBLES SANITARIOS DEL EDIFICIO "A", SUSTITUCIÓN DEL EDIFICIO "F" E INSTALACION DE ESPACIOS PROVISIONALES</t>
  </si>
  <si>
    <t>REPARACION DE MUROS Y LOSA DE AZOTEA EN EDIFICIO "A" Y "B"</t>
  </si>
  <si>
    <t>REPARACIÓN Y REFORZAMIENTO DE MUROS, COLOCACIÓN DE PLAFÓN EN EDIFICIOS "D", "E", Y "F" . Y CONSTRUCCIÓN DE TANQUE ELEVADO.</t>
  </si>
  <si>
    <t>REPARACION Y REFORZAMIENTO DE MUROS DEL EDIFICIO "A"</t>
  </si>
  <si>
    <t>REPARACIÓN Y REFORZAMIENTO DE MUROS EN EDIFICIOS "A" , "G" Y "F"</t>
  </si>
  <si>
    <t>REPARACIÓN Y REFORZAMIENTO DE MUROS Y AZULEJOS EN EL EDIFICIO "A". DEMOLICIÓN Y REPARACIÓN DE MUROS Y REPARACIÓN DE FISURAS EN COLUMNAS DEL EDIFICIO "C" Y "D".</t>
  </si>
  <si>
    <t>EN EDIFICIOS "A" Y "D" REPARACIÓN DE FISURAS EN MUROS Y REHABILITACIÓN DE PLAFON DE MADERA.</t>
  </si>
  <si>
    <t>DEMOLICION DE ESTRUCTURA Y CONSTRUCCION DE 4 AULAS (EDIFICIO "A"), DEMOLICION Y CONSTRUCCION DE MUROS, REPOSICION DE CANCELERIA, SUSTITUCION DE CANCELERIA</t>
  </si>
  <si>
    <t>CONSTRUCCION DE EDIFICIO "D", REPARACION Y REFORZAMIENTO DE MUROS Y PISOS DEL EDIFICIO "F"</t>
  </si>
  <si>
    <t>CONSTRUCCION DE 3 AULAS DIDACTICAS</t>
  </si>
  <si>
    <t>REPARACION DE MUROS EN EDIFICIOS "A" Y "C".CONSTRUCCION DE BARDA PERIMETRAL</t>
  </si>
  <si>
    <t>DEMOLICION DE APLANADO, REFORZAMIENTO, APLANADO Y PINTURA DE EDIFICIO "A","C" Y FACHADA PRINCIPAL</t>
  </si>
  <si>
    <t>DEMOLICIÓN Y REPARACIÓN DE BARDA PERIMETRAL.</t>
  </si>
  <si>
    <t>DEMOLICIÓN Y RECONSTRUCCIÓN DE BANQUETA DEL EDIFICIO "B", REPARACIÓN DE APLANADOS Y REPOSICIÓN DE CANCELERÍA, DEMOLICIÓN Y CONSTRUCCIÓN DE PISOS EN EDIFICIO "C". REPARACIÓN DE APLANADOS Y REPOSICIÓN DE CANCELERÍA</t>
  </si>
  <si>
    <t xml:space="preserve">DEMOLICION Y CONSTRUCCION DE MUROS, SUSTITUCION DE CANCELERIA EN EDIFICIOS "D" Y "Q". DEMOLICION Y CONSTRUCCION DE MUROS EN EDIFICIO "G". </t>
  </si>
  <si>
    <t>REPARACIÓN DE MOCHETAS Y MUROS DIVISORIOS EN EL EDIFICIO "A"</t>
  </si>
  <si>
    <t>REPARACIÓN Y REFORZAMIENTO EN MUROS BAJO VENTANA Y MUROS CABECEROS DEL EDIFICIO "B"</t>
  </si>
  <si>
    <t>REPARACION Y REFORZAMIENTO DE MUROS Y TRABES EN EDIFICIO "A"</t>
  </si>
  <si>
    <t>DEMOLICION Y RECONSTRUCCION DE MURO CUBRETINACO</t>
  </si>
  <si>
    <t>EDIFICIO "A" REPARACIÓN DE GRIETAS EN MUROS.</t>
  </si>
  <si>
    <t>REPARACION DE FISURAS DEL EDIFICIO "B", REPARACION EN LOSA DEL EDIFICIO "C" FISURAS EN MUROS DEL EDIFICIO "D" Y "E"</t>
  </si>
  <si>
    <t>DEMOLICIÓN Y CONSTRUCCIÓN DE LOS EDIF "A, B Y C" SUSTITUCIÓN DE ANDADORES Y BANQUETAS, REPARACIÓN DE MURO DE ACCESO, SUSTITUCIÓN DE ACOMETIDA ELÉCTRICA Y CERCO DE MALLA, REPOSICIÓN DE CISTERNA Y FOSA SÉPTICA</t>
  </si>
  <si>
    <t>REPARACIÓN DE GRIETAS Y MURO DE LOS EDIFICIOS "B","C" Y "D". REPARACIÓN DE GRIETAS Y TRABE EN EDIFICIO "F"</t>
  </si>
  <si>
    <t>REPARACIÓN DE MUROS DE EDIFICIOS "A", "B", "D", "F" Y "G". SUSTITUCIÓN DE CIMIENTO, BARDA Y MALLA</t>
  </si>
  <si>
    <t>REPARACION Y EFORZAMIENTO DE MUROS EN EDIFICIOS "B","C","D" Y "E"</t>
  </si>
  <si>
    <t>RECONSTRUCCIÓN DEL EDIFICIO "D"</t>
  </si>
  <si>
    <t>SUSTITUCION DE PISOS DE CONCRETO, CANCELERIA, HERRERIA Y REPARACION DE MUROS EN EDIFICIO "E"</t>
  </si>
  <si>
    <t>CONSTRUCCION DE EDIFICIO "A"</t>
  </si>
  <si>
    <t>REHABILITACION DE FISURAS EN EDIFICIOS "3","4" Y "5"</t>
  </si>
  <si>
    <t xml:space="preserve">DEMOLICIONES EN MUROS, REFORZAMIENTO EN MUROS CON MALLA,INSTALACION DE AULAS PROVISIONALES, REPARACIONES Y RECONSTRUCCIONES EN EDIFICIOS A, B,C. </t>
  </si>
  <si>
    <t>DEMOLICION Y CONSTRUCCION DE BARDA PERIMETRAL</t>
  </si>
  <si>
    <t>CONSTRUCCION DE EDIFICIOS "A", "B", "D" Y "E". CONSTRUCCION DE BARDA PERIMETRAL, REJA DE ACCESO, RED ELECTRICA, RED SANITARIA, REPOSICION DE MOBILIARIO DAÑADO</t>
  </si>
  <si>
    <t>CONSTRUCCIÓN DE CUBO DE ESCALERAS Y REHABILITACIÓN DE MUROS EN EL EDIFICIO "A"</t>
  </si>
  <si>
    <t>CONSTRUCCIÓN DE EDIFICIO "C" Y REHABILITACIÓN DE MUROS EN EDIFICIO "A", "B", "D" Y "E"</t>
  </si>
  <si>
    <t>EDIFICIO "E" (DEMOLICIÓN Y CONSTRUCCIÓN DE AULA DIDÁCTICA) . EDIFICIO "F" (REFORZAMIENTO DE MUROS)</t>
  </si>
  <si>
    <t>REPARACION DE MUROS EN LOS EDIFICIOS "A" Y "B"</t>
  </si>
  <si>
    <t>REPARACION DE MUROS EN EDIFICIOS "A", "B". SUSTITUCION DE PISOS Y MURO DE ACOMETIDA</t>
  </si>
  <si>
    <t>DEMOLICION Y REPOSICION DE APLANADOS EN MUROS, REFORZAMIENTO DE MUROS, RESANE DE PLAFONES Y PINTURA EN EDIFICIO "G"</t>
  </si>
  <si>
    <t>SUSTITUCIÓN DE APLANADOS EN EDIFICIOS "A", "B", "C", "D", "E", "F" Y "G"</t>
  </si>
  <si>
    <t>DEMOLICIÓN DE APLANADOS, REFORZAMIENTO DE MUROS APLANADOS Y PINTURA EN EDIFICIO "A", "B", "C" Y "E")</t>
  </si>
  <si>
    <t>REPARACIÓN DE PLAFÓN E IMPERMEABILIZACIÓN, SUSTITUCIÓN DE REPISÓN DE CONCRETO</t>
  </si>
  <si>
    <t>CONSTRUCCIÓN DE EDIFICIO: REPARACIÓN DE MUROS Y SUSTITUCIÓN DE CANCELERIAS</t>
  </si>
  <si>
    <t>CONSTRUCCION DE EDIFICIO "A", REPARACION Y REFORZAMIENTO EN MUROS Y CASTILLO DEL EDIFICIO "B", REPARACION DE AGRIETAMIENTOS Y DESPRENDIMIENTOS DE AZULEJOS EN EDIFICIO "C"</t>
  </si>
  <si>
    <t>REPARACION DE MUROS EN EDIFICIO "A","B","C","D" Y "E"</t>
  </si>
  <si>
    <t>REPARACIONES EN URO INTERIOR DE EDIFICIO "A", CONSTRUCCION DE EDIFICIO "B","C","E","F","G" Y "H"</t>
  </si>
  <si>
    <t>REPARACION DE MUROS EN EDIFICIOS "A","D" Y TECHUMBRE DE EDIFICIO "C"</t>
  </si>
  <si>
    <t>REPARACION Y REFORZAMIENTO DE MUROS EN EDIFICIO "A" Y "C", "E" Y "F", DEMOLICION Y CONSTRUCCION DE EDIFICIO "B", IMPLEMENTACION DE AULA PROVISIONAL</t>
  </si>
  <si>
    <t>CONSTRUCCION DE EDIFICIO: 3 AULAS DIDACTICAS Y SERVICIOS SANITARIOS, ESTUDIO DE MECANICA DE SUELOS</t>
  </si>
  <si>
    <t>RESANE DE FISURAS Y REPARACION DE GRIETAS CON RETIRO DE ESCOMBRO, APLICACIÓN DE PINTURA EN MUROS REPARADOS</t>
  </si>
  <si>
    <t>EDIFICIO "A" Y "B" (RESANE DE GRIETAS EN MUROS Y REPOSICIÓN DE APLANADOS)</t>
  </si>
  <si>
    <t>REPARACIÓN DE MUROS Y SUSTITUCIÓN DE AZULEJO Y LUMINARIAS.</t>
  </si>
  <si>
    <t>REPARACIÓN DE FISURAS Y GRIETAS EN EDIFICIOS "C", "E" Y "G"</t>
  </si>
  <si>
    <t>DEMOLICION DE APLANADO DAÑADO, REFORZAMIENTO DE MUROS CON MALLA, COLOCACION DE APLANADOS Y PINTURA VINILICA, EN TRAMO DE BARDA PERIMETRAL AFECTADA.</t>
  </si>
  <si>
    <t>REPARACION DE GRIETAS Y FIISURAS EN UROS, APLICACIÓN DE RESINA EPOXICA</t>
  </si>
  <si>
    <t>REPARACIÓN DE FISURAS EN EDIFICIOS "A" Y "B". CONSTRUCCIÓN DE EDIFICIO "D"</t>
  </si>
  <si>
    <t>EDIFICIO "A" (DEMOLICION Y REHABILITACION DE AZULEJO EN SANITARIOS) EDIFICIO "D" (DEMOLICION Y CONSTRUCCION DE AULA DIDACTICA), DEMOLICION Y CONSTRUCCION DE COLUMNAS DE ACERO, REPARACION Y REFORZAMIENTO DE MURO DE ACCESO.</t>
  </si>
  <si>
    <t>REPARACIÓN DE MUROS Y GRIETAS EN EDIFICIO "A", "B", CONSTRUCCIÓN DE EDIFICIO "C", REPARACIÓN DE MUROS Y CANCELERÍA DE EDIFICIO "G". DEMOLICIÓN Y CONSTRUCCIÓN DE BARDA PERIMETRAL.IMPLEMENTACIÓN DE AULAS PROVISIONALES</t>
  </si>
  <si>
    <t>EDIFICIO "A" REPARACIÓN DE GRIETAS EN MUROS, LAMBRIN DE AZULEJO Y PISOS CONCRETO EN PLAZA CÍVICA.</t>
  </si>
  <si>
    <t>REPARACION DE REFORZAMIENTO EN MUROS Y CANCELERIA EDIFICIO A,B,C.</t>
  </si>
  <si>
    <t>EN EDIFICIOS "A", "B" Y "C", REPARACIÓN DE FISURAS EN MUROS Y APLANADOS.</t>
  </si>
  <si>
    <t>EDIFICIOS "A" REPARACIÓN DE FISURAS EN MUROS, LOSA Y LAMBRIN DE AZULEJO EN BAÑOS.</t>
  </si>
  <si>
    <t>REPARACIÓN Y REFORZAMIENTO DE MUROS EN EDIFICIOS "A", "B", "C" Y "E"</t>
  </si>
  <si>
    <t>DEMOLICION DE LOZA Y SUSTITUCION POR LAMINA MULTIPANEL, REPARACION DE MUROS PISOS COLOCACION DE VIGA REFUERSO COLUMNA.</t>
  </si>
  <si>
    <t>REPARACIÓN DE MUROS DIVISORIOS EN EDIFICIOS "A" Y "C"</t>
  </si>
  <si>
    <t>REPARACIÓN Y REFORZAMIENTO DE MUROS EN EDIFICIO "B", COLOCACION DE CANCELERIA EN EDIFICIO "E" , COLOCACION DE MALLA CICLONICA EN BARDA PERIMETRAL</t>
  </si>
  <si>
    <t>EN EDIFICIO "A", "C" REPARACIÓN DE FISURAS EN MUROS, PLAFONES Y TRABES.</t>
  </si>
  <si>
    <t>CONSTRUCCIÓN DE CASETA DE VIGILANCIA, CONSTRUCCIÓN DE MUROS, REPARACIÓN, REFORZAMIENTO DE MUROS Y COLOCACIÓN DE CANCELERIAS EN MÓDULO DE 6 Y 5 AULAS, ALMACEN; REPARACIÓN, REFORZAMIENTO DE MURO Y SUSTITUCIÓN DE PLAFON EN AUDITORIO; REPARACIÓN, REFORZAMIENTO DE MUROS EN CASA DEL RECTOR; REPARACIÓN, REFORZAMIENTO DE MUROS, SUSTITUCIÓN DE AZULEJO DAÑADO, REPARACIÓN DE PISO Y COLOCACIÓN DE LUMINARIAS EN BIBLIOTECA.</t>
  </si>
  <si>
    <t>REHABILITACION EN MUROS EN EDIFICIOS: A, C, D, E, F, G.</t>
  </si>
  <si>
    <t>CONSTRUCCION DEL EDIFICIO "A" "E" Y "F", REPARACION DE FISURAS EN MUROS Y COLUMNAS DEL EDIFICIO "M"</t>
  </si>
  <si>
    <t>REPARACIÓN DE FISURAS EN MUROS DEL EDIFICIO "A", "C", "D" Y "E". REPARACIÓN DE GRIETAS EN TRABE DEL EDIFICIO "B". DEMOLICIÓN DE MURO Y CONSTRUCCIÓN DE ESCALERAS Y CASTILLO. DEMOLICIÓN Y CONSTRUCCIÓN DE MURO, DE CADENAS Y CASTILLOS DEL PÓRTICO.</t>
  </si>
  <si>
    <t>DEMOLICIÓN Y CONSTRUCCIÓN DE EDIFICIO "B" , DEMOLICIÓN Y CONSTRUCCIÓN DE BARDA PERIMETRAL.</t>
  </si>
  <si>
    <t>REPARACION EN LOS EDIFICIOS A,B,C,D,E,F,G,H,L,Y M.</t>
  </si>
  <si>
    <t>DEMOLICIÓN Y CONSTRUCCIÓN DE EDIFICIOS "A", "B", "C", "D" Y "E". DEMOLICIÓN Y REHABILITACIÓN DE PISOS EN PLAZA DE ACCESO.</t>
  </si>
  <si>
    <t>DEMOLICIÓN Y CONSTRUCCIÓN DE MUROS Y PISOS EN EDIFICIOS "A", "B", "D", "G", "H", DEMOLICION DE EDIFICIO "F" Y CONSTRUCCION DE 3 AULAS</t>
  </si>
  <si>
    <t xml:space="preserve">EN EDIFICIO "A" CONSTRUCCIÓN EN EST. REGIONAL Y EN EDIF. "B", "D", REPARACIÓN DE FISURAS EN MUROS. </t>
  </si>
  <si>
    <t>EN EDIFICIO "B", REPARACIÓN DE FISURAS EN MUROS, CASTILLOS Y SUSTITUCIÓN DE UN TRAMO DE BARDA PERIMETRAL.</t>
  </si>
  <si>
    <t>DAÑOS EN EDIFICIO "A",CONSTRUCCIÓN DE 1 AULA EN ESTRUCTURA REGIONAL, REQUIERE AULAS PROVISIONALES.</t>
  </si>
  <si>
    <t xml:space="preserve">EN EDIFICIOS "C" CONSTRUCCIÓN ESTRUCTURA REGIONAL. </t>
  </si>
  <si>
    <t>CONSTRUCCIÓN DE EDIF. "A" Y INSTALACION DE AULAS PROVISIONALE Y MODULO DE BAÑOS.</t>
  </si>
  <si>
    <t>CONSTRUCCIÓN DEL EDIFICIO "A" Y REPARACIÓN DE OBRA EXTERIOR (MURO DE ACCESO).</t>
  </si>
  <si>
    <t>EDIFICIOS "A" Y "F" REPARACIÓN DE FISURAS EN MUROS Y EN INSTALACIONES HIDRAÚLICAS, ASI COMO SUSTITUCIÓN DE UN TRAMO DE BARDA PERIMETRAL.</t>
  </si>
  <si>
    <t>EN EDIFICIOS "A", "D" REPARACIÓN DE FISURAS EN MUROS, LOSA DE CONCRETO Y EN OBRA EXTERIOR (GRIETAS EN ASTA BANDERA).</t>
  </si>
  <si>
    <t>EN EDIFICIO "B", "C", "F", "J" REPARACIÓN DE FISURAS EN MUROS, LOSAS Y PISOS DE CONCRETO.</t>
  </si>
  <si>
    <t>CONSTRUCCIÓN DE EDIFICIO "A" EN ESTRUCTURA REGIONAL.</t>
  </si>
  <si>
    <t>EN EDIFICIOS "A", "B" REPARACIÓN DE GRIETAS EN MUROS DIVISORIOS Y BAJO VENTANA.</t>
  </si>
  <si>
    <t>DAÑOS EN EDIFICIOS "A", "C", "D", CON GRIETAS EN MUROS, SE REQUIEREN AULAS PROVISIONALES.</t>
  </si>
  <si>
    <t>EN EDIFICIOS "A", "B" REPARACIÓN DE FISURAS EN MUROS Y PISOS.</t>
  </si>
  <si>
    <t>DAÑOS EN EDIFICIO "C" EN ELEMENTOS ESTRUCTURALES, SE REQUIERE LA SUSTITUCIÓN.</t>
  </si>
  <si>
    <t>EN EDIFICIOS "A", "B", "C", "D" REPARCIÓN Y REFORZAMIENTO DE MUROS.</t>
  </si>
  <si>
    <t>CONSTRUCCIÓN DE EDIFICIOS "C" Y "E"</t>
  </si>
  <si>
    <t>REPARACIÓN DE EDIFICIOS ""A", "B", "C", "D" , "E", "G" E "I. DEMOLICIÓN Y CONSTRUCCIÓN DEL EDIFICIO "F". IMPLEMENTACIÓN DE AULAS PROVISIONALES</t>
  </si>
  <si>
    <t>CONSTRUCCIÓN DE EDIFICIO "A" Y "B", REPARACIONES DE EDIFICOS "C", "D" Y "E". CONSTRUCCIÓN DE BARDA PERIMETRAL.</t>
  </si>
  <si>
    <t>REPARACIÓN Y REFORZAMIENTO DE MURO Y BANQUETAS EN EDIFICIO "A", "B", Y "C". CONSTRUCCIÓN DE MURO Y BANQUE EN EDIFICIO "K". Y REPARACIÓN DE CANCELERÍA DEL EDIFICIO "D", "E" Y "F".</t>
  </si>
  <si>
    <t>REPARACIÓN Y REFORZAMIENTO DE MUROS EN EDIFICIO "1", "2" Y "3"</t>
  </si>
  <si>
    <t>REPARACION DE APLANADOS, FISURAS Y COLUMNAS DEL EDIFICIO "A" Y "B", REPARACION DE GRIETAS EN PISOS DEL EDIFICIO "C" . REPARACION DE MUROS, LOSAS Y CANCELERIA DE LOS EDIFICOS "E" Y "F"</t>
  </si>
  <si>
    <t>REPARACIÓN Y REFORZAMIENTO DE MUROS, BANQUETAS Y PISOS EN EDIFICIO "A" Y "C".- CONSTRUCCIÓN DE MUROS EN EDIFICIO "B"</t>
  </si>
  <si>
    <t>REPARACIÓN DE MUROS Y AZULEJOS EN EDIFICIO "A", REPARACIÓN DE MUROS EN EDIFICIO "D", CONSTRUCCIÓN DE BARDA PERIMETRAL.</t>
  </si>
  <si>
    <t xml:space="preserve">REPARACIÓN Y REFORZAMIENTO DE MUROS DIVISORIOS Y ENVOLVENTE DE TINACOS, REPARACIÓN DE PISOS. REPARACIÓN Y REFORZAMIENTO DE BARDA </t>
  </si>
  <si>
    <t>REPARACIÓNES DE MUROS EN EDIFICIO "A" Y REPARACIONES DE MUROS Y SUSTITUCIÓN DE AZULEJO EN EDIFICIO "B", "C" Y "D"</t>
  </si>
  <si>
    <t>REPARACIONES EN MUROS, CANCELERIA, Y CANCELERIA EN EDIFICIOS "H,L,I"</t>
  </si>
  <si>
    <t>REPARACIÓN DE FISURAS EN MUROS DEL PORTICO DE ACCESO.</t>
  </si>
  <si>
    <t xml:space="preserve">REPARACIÓN EN LOS MUROS DE LOS EDIFICIOS "A", "B", "C", "D" Y "E". </t>
  </si>
  <si>
    <t>REPARACION Y REFORZAMIENTO DE MUROS EN EDIFICIO "A" Y "B"</t>
  </si>
  <si>
    <t>REPARACIONES EN EDIFICIOS A,B, DEMOLICION Y RECONSTRUCCION DE EDIFICIO C</t>
  </si>
  <si>
    <t>CONSTRUCCÓN DE EDIFICIO "A" Y "D", IMPLEMENTACIÓN DE AULAS PROVISIONALES, REPARACIÓN, REFORZAMIENTO DE MUROS EN EDIFICIO "B" Y CONSTRUCCÓN DE BARDA PERIMETRAL</t>
  </si>
  <si>
    <t>REPARACION Y REFORZAMIENTO DE MUROS EN EDIFICIO "A", REPARACION Y REFORZAMIENTO DE MUROS, REPARACION DE PISOS EN EDIFICIO "B"</t>
  </si>
  <si>
    <t>DEMOLICIÓN DE ESTRUCTURA, ELEMENTOS ESTRUCTURALES LOSA DE CONCRETO, CONSTRUCCIÓN DE ÁREA ADMINISTRATIVA Y AULAS DIDÁCTICAS</t>
  </si>
  <si>
    <t>REPARACIONES DE FISURAS EN MUROS DE LOS EDIFICOS "1, "2, "3", "4", "5" Y "6"</t>
  </si>
  <si>
    <t>EN EDIFICIO "A", "E" CONSTRUCCIÓN DE UN EDIF. EN EST. REGIONAL Y UN SERV. SANT. EN EST. REGIONAL.</t>
  </si>
  <si>
    <t>EN EDIFICIO "A", CONSTRUCCIÓN DE LOSA DE CONCRETO E INSTALACIÓN DE AULAS PROVISIONALES.</t>
  </si>
  <si>
    <t xml:space="preserve">REPARACIÓN DE MUROS Y SUSTITUCIÓN DE W.C. DEL EDIFICIO "A" Y "B". REPARACIÓN DE ACCESO </t>
  </si>
  <si>
    <t>SUMINISTRO Y COLOCACIÓN DE CANCELERÍA Y VIDRIOS EN EDIFICIOS "A", "B" Y "C". RECONSTRUCCIÓN DE ACCESO PRINCIPAL, SUMINISTRO Y COLOCACIÓN DE BEBEDERO Y CONSTRUCCIÓN DE MURO CUBRETINACOS</t>
  </si>
  <si>
    <t>EDIFICIO "A" (REPARACIÓN DE MUROS Y SUSTITUCIÓN DE AZULEJOS Y VIDRIOS), EDIFICIO "C" (REPARACIÓN DE MUROS Y SUSTITUCIÓN DE VIDRIOS) CONSTRUCCIÓN DE ENVOLVENTE Y SUSTITUCIÓN DE TINACOS</t>
  </si>
  <si>
    <t>EN EDIFICIO "A", "B", REPARACIÓN DE FISURAS EN MUROS.</t>
  </si>
  <si>
    <t xml:space="preserve">EN EDIFICIOS "A" REPARACIÓN FISURAS EN MUROS DIVISORIOS Y EN PISOS DE CONCRETO. </t>
  </si>
  <si>
    <t>REPARACIÓN DE FISURAS EN PISOS Y MUROS DE LOS EDIFICIOS "A", "C", "E","G" Y "H". DEMOLICIÓN Y CONSTRUCCIÓN DE EDIFICIO "B". IMPLEMENTACIÓN DE AULAS PROVISIONALES.</t>
  </si>
  <si>
    <t>REPARACION EN MUROS DE LOS EDIFICIOS "A", "B", "C", "D", "E" Y "G"</t>
  </si>
  <si>
    <t xml:space="preserve">CONSTRUCCIÓN DE 4 AULAS ESTRUCTURA REGIONAL EN DOS EDIFICIOS </t>
  </si>
  <si>
    <t>EN EDIFICIO "A", "B", "E", "F", "G", "K" REPARACIÓN DE FISURAS EN TRABES, LOSAS, MUROS Y PISOS DE CONCRETO.</t>
  </si>
  <si>
    <t>REPARACION Y REFORZAMIENTO DE MUROS DEL EDIFICIO "A" INSTALACION DE MOBILIARIO DE BAÑOS Y REPARACION DE GRIETAS EN EDIFICIO "A" REPARACION DE MUROS Y INSTALACION   REPARACIÓN Y REFORZAMIENTO DE MUROS EN EDIFICIO "1"DE PLAFON EN EDIFICIO "B" Y "C"</t>
  </si>
  <si>
    <t>REPARACION EN MUROS DE LOS EDIFICIOS "A,B,C"</t>
  </si>
  <si>
    <t>RETIRO, RESTITUCIÓN Y CONSOLIDADCIÓN DE APLANADOS EN MUROS Y EN CUBIERTA, APLICACIÓN DE PINTURA EN MUROS REPARADOS</t>
  </si>
  <si>
    <t>REPARACIÓN Y REFUERZO DE MUROS EN EDIFICIO "A" Y "B" . CONSTRUCCIÓN DE TUBO DE TINACO EN EDIFICIO "G".</t>
  </si>
  <si>
    <t>REPARACIÓN DE GRIETAS Y MUROS EN EDIFICIO "F"</t>
  </si>
  <si>
    <t>SUSTITUCION DEL EDIFICIO "C" Y "F",SUSTITUCION DE CUBIERTA Y CANCELERIA DE EDIFICIO "D", CONSTRUCCION DE BARDA PERIMETRAL</t>
  </si>
  <si>
    <t>REPARACIÓN Y REFORZAMIENTO DE MUROS EN EDIFICIOS "A", "C" Y "D", SUSTITUCIÓN DE BARDA PERIMETRAL, REPARACIÓN DE TRAMO DE ANDADORES</t>
  </si>
  <si>
    <t>REPARACIÓN DE MUROS Y LOSA EN EDIFICIOS "2", "4", "5", "8", "9", "12", "13", "14" Y "16"</t>
  </si>
  <si>
    <t>REPARACIÓN DE FISURAS EN MUROS "1", "2", "4" Y "BARDA". DEMOLICIÓN Y CONSTRUCCIÓN DE CUBO DE TINACO.</t>
  </si>
  <si>
    <t>CONSTRUCCIÓN ENVOLVENTE (EDIFICIO "A"), REPARACIÓN DE MUROS (EDIFICIO "D"), SUSTITUCIÓN DE CANCELERÍA ( "C", "H", "I", "K" Y "B")</t>
  </si>
  <si>
    <t>CONSTRUCCIÓN DE MUROS EN EDIFICIO "A" Y "B". REPARACIÓN Y REFORZAMIENTO DE MURO DIVISORIO DEL EDIFICIO "A" Y "G"</t>
  </si>
  <si>
    <t>REPARACION DE MUROS Y COLUMNAS, CONSTRUCCION DE FIRMES Y BARDA PERIMETRAL EDIFICIOS A,F,G</t>
  </si>
  <si>
    <t>CONSTRUCCION EDIFICIO "E". REPARACION Y REFORZAMIENTO DE MUROS Y NODOS EN EDIFICIOS "J" Y "K". CONSTRUCCION DE MUROS Y REPARACION DE CANCELERIAS EN EDIFICIO "O". CONSTRUCCION DE EDIFICIO "F". CONSTRUCCION DE TRAMO DE BARDA PERIMETRAL. REPARACION DE NODO COLUMNA, TRABE, CADENA.</t>
  </si>
  <si>
    <t>EN EDIFICIOS "D", CONSTRUCCIÓN DE UN AULA EN ESTRUCTURA REGIONAL.</t>
  </si>
  <si>
    <t>EN EDIFICIOS "A", "B", "I" REPARACIÓN DE GRIETAS EN MUROS</t>
  </si>
  <si>
    <t>EN EDIFICIOS "A" REPARACIÓN DE GRIETAS EN MUROS Y LAMBRIN DE AZULEJO.</t>
  </si>
  <si>
    <t>CONSTRUCCIÓN DE EDIF. "A" EN EST. REGIONAL Y CONSTRUCCIÓN DE UN TRAMO DE BARDA PERIMETRAL.</t>
  </si>
  <si>
    <t>CONSTRUCCIÓN DE EDIF. "A" E INSTALACION DE AULAS PROVISIONALES Y MODULO DE BAÑOS.</t>
  </si>
  <si>
    <t>EN EDIFICIO "A", "B", "C", "D", "F", REPARACIÓN DE FISURAS EN MUROS, LOSA DE AZOTEA Y EN OBRA EXTERIOR.</t>
  </si>
  <si>
    <t>DEMOLICIÓN Y CONSTRUCCIÓN DE CUATRO AULAS ESTRUCTURA REGIONAL, A,B,C,D, DEMOLICIÓN Y REHABILITACIÓN DE PÓRTICO DE ACCESO</t>
  </si>
  <si>
    <t>CONSTRUCCIÓN DE EDIFICIOS "B", "C", "E" Y "G". REPARACIÓN DE MUROS EN EDIFICIOS "A", "D", "H", "I" Y "J", ANDADORES Y PORTICO DE ACCESO</t>
  </si>
  <si>
    <t>DEMOLICIÓN Y CONSTRUCCIÓN DEL EDIF "D" SIMILAR U1C , REPOSICIÓN DE LOS EDIF "B" Y "F", EN EL EDIF "J" ESTRUCTURA A -70 DAÑOS REPARACIÓN DE MUROS, CANCELERÍAS E INSTALACIONES, GRIETAS EN PISOS DE CONCRETO, REPARACIÓN DE LA LOSA DEL EDIF "C"</t>
  </si>
  <si>
    <t xml:space="preserve">REFORZAMIENTO DE MUROS EN EDIFICIOS "A","B","D" "F","H" Y "E". DEMOLICIÓN Y CONSTRUCCIÓN DE EDIFICIO "B.1" Y "C". </t>
  </si>
  <si>
    <t>DEMOLICIÓN DE MUROS, CONSTRUCCIÓN DE MUROS, REFORZAMIENTO DE MUROS Y PINTURA EN EDIFICIO "A", REFORZAMIENTO DE MURO, PINTURA.</t>
  </si>
  <si>
    <t xml:space="preserve">REPARACION DE LOSA CANCELERIAS, LUMINARIAS Y FISURAS EN EDIFICIOS: A, C, </t>
  </si>
  <si>
    <t>DEMOLICIÓN Y DESMONTAJE DE LA BARDA, DEMOLICIONES DE MURO, APUNTALAMIENTO DE ESTRUCTURA DE EDIFICIOS A, B, C, D, RENTA DE ESPACIOS PROVISIONALES PARA LA REACTIVACIÓN DE CLASES</t>
  </si>
  <si>
    <t>REPARACIÓN EN MUROS DE EDIFICIOS "A", "B", "C", "D", "E" Y "F"</t>
  </si>
  <si>
    <t>DEMOLICIÓN Y RETIRO DE LA INFRAESTRUCTURA FÍSICA PARA REPONER LOS EDIFICIOS A Y B</t>
  </si>
  <si>
    <t>DEMOLICIÓN DE LOS EDIFICIOS "A", "B", "C", "D", "E", "F", "G", "H", "I", "J","K","L","M" Y BARDA PERIMETRAL</t>
  </si>
  <si>
    <t xml:space="preserve">DEMOLICIÓN Y CONSTRUCCIÓN DEL EDIFICIO "C", Y "D". REPARACIÓN DE GRIETAS Y FISURAS EN EDIFICIO "E". </t>
  </si>
  <si>
    <t>REPOSICIÓN DEL EDIF "C", REPARACIÓN DE LOS EDIF "B,C,D,E,F Y G" EN MUROS, PLAFONES, INST ELEC, LÁMPARAS, CANCELERÍA, PINTURA Y DEMOLICIÓN DE LA COOPERATIVA, REHABILITACIÓN DE BARDA PERIMETRAL, APLICACIÓN DE PINTURA</t>
  </si>
  <si>
    <t>REPARACIÓN DE MUROS Y SUSTITUCIÓN DE CANCELERÍA EN EDIFICIOS "A", "B", "C" Y "F".</t>
  </si>
  <si>
    <t>EN EDIFICIO "B" SUSTITUCIÓN DE MUROS AGRIETADOS, PARA REALIZAR LOS TRABAJOS (SE REQUIERE EL ARRENDAMIENTO 1 AULA PROVISIONAL)</t>
  </si>
  <si>
    <t>EN EDIFICIOS "A", "C", "D" REPARACIÓN DE GRIETAS EN MUROS.</t>
  </si>
  <si>
    <t>REPARACIÓN EN MUROS DIVISORIOS Y CABECEROS DE EDIFICIOS  "A", "B", "C", "D" Y "G"</t>
  </si>
  <si>
    <t>REPARACIÓN DE FISURAS EN MUROS DE EDIFICIOS "A", "B" Y "C"</t>
  </si>
  <si>
    <t>REPARACIÓN DE MUROS EN EDIFICIO "A" Y EN ELEMENTOS ESTRUCTURALES DEL EDIFICIO "C"</t>
  </si>
  <si>
    <t>CONSTRUCCIÓN DEL EDIFICIO "B"</t>
  </si>
  <si>
    <t>DEMOLICIÓN DE ESTRUCTURA Y CONSTRUCCIÓN DE EDIFICIO "B", "C" Y "D"</t>
  </si>
  <si>
    <t>INSTALACION DE AULAS PROVISIONALES, CONSTRUCCION DE EDIFICIO "A". CONSTRUCCION DE PORTICO DE ACCESO</t>
  </si>
  <si>
    <t>REPOSICIÓN DE MUROS CABECEROS Y MUROS BAJO VENTANAS, DEMOLICIÓN Y CONSTRUCCIÓN DE PISOS Y ANDADORES DE CONCRETO</t>
  </si>
  <si>
    <t>SUSTITUCION DE EDIFICIO "B" Y TANQUE ELEVADO, RENTA DE DOS AULAS PRVICIONALES</t>
  </si>
  <si>
    <t>REPARACIÓN DE EDIFICIOS "A", "B" Y "C". IMPLEMENTACIÓN DE AULAS PROVISIONALES.</t>
  </si>
  <si>
    <t xml:space="preserve">EDIFICO A Y B: REPARACION DE MUROS , EDIFICIO C, REPARACION DE MUROS Y TRABES, EDIFICIO D Y E, REPARACION DE MUROS </t>
  </si>
  <si>
    <t>REPARACIÓN DE MUROS EN EDIFICIO "A", "B", "C", "D" Y "E". CONSTRUCCIÓN DE PORTICO.</t>
  </si>
  <si>
    <t>DEMOLICION DE APLANADOS, REFORZAMIENTO DE MUROS, APLANADOS EN MUROS DEL EDIFICIO A, CONSTRUCCION DE TRAMO DE BARDA PERIMETRAL</t>
  </si>
  <si>
    <t>REPARACIÓN DE MUROS EN EDIFICIO "A" Y SUSTITUCIÓN DE LAMBRIN EN EDIFICIO "B"</t>
  </si>
  <si>
    <t>CONSTRUCCIÓN DEL EDIFICIO "C" Y "D" . SUSTITUCIÓN A LAMINA MULTIPANEL EN TECHUMBRE, CANCELERÍAS Y ELEMENTO DE INSTALACIÓN ELÉCTRICA.</t>
  </si>
  <si>
    <t>EDIFICIO "A" (DEMOLICION Y REPOSCION DE MUROS, REHABILITACION DE INSTALACION ELECTRICA, APLICACIÓN DE PINTURA EN MUROS REPARADOS. EDIFICIO "B" (DEMOLICION Y REPARACION DE CUBIERTA EN CONCRETO, APLICACIÓN DE SISTEMA IMPERMEABLE. BARDA PERIMETRAL (REPOSICON Y REHABILITACION DE BARDA PERIMETRAL.</t>
  </si>
  <si>
    <t>REPARACIÓN DE MUROS EN LOS EDIFICIOS "D" Y "F"</t>
  </si>
  <si>
    <t>REPARACIÓN Y REFORZAMIENTO DE MUROS EN EDIFICIOS "A", "B" Y "C".</t>
  </si>
  <si>
    <t>REPARACIÓN DE MUROS EN EDIFICIOS "B", "C", "D", "E", "F". SUSTITUCIÓN DE BARDA Y RED SANITARIA</t>
  </si>
  <si>
    <t>SUSTITUCIÓN DE BARDA PERIMETRAL Y REPARACIÓN DE GRIETAS EN MURO CABECERO DEL EDIF "D" Y DEMOLICIÓN Y CONSTRUCCIÓN DE PISOS DE CONCRETO</t>
  </si>
  <si>
    <t>EDIFICIO A Y D REPARACIÒN DE GRIETAS, FISURAS, MUROS Y COLUMNAS.</t>
  </si>
  <si>
    <t>CONSTRUCCION  DE  EDIFICIOS " A"," B", "C", "D".</t>
  </si>
  <si>
    <t>REPARACIÓN DE FISURAS EN EDIFICIO "1", "2", "3" Y "4" Y REPARACIÓN DE FISURAS EN BARDA Y COLUMNAS DE PLAZA CIVICA.</t>
  </si>
  <si>
    <t>REPARACIÓN Y REFORZAMIENTO DE MUROS Y GRIETAS DEL EDIFICIO "A" Y "B". REPARACIÓN DE MOCHETAS EN EL EDIFICIO "C"</t>
  </si>
  <si>
    <t>REPARACIÓN DE MUROS EN EDIFICIO "A", "B" Y "E" . DEMOLICIÓN Y RECONSTRUCCIÓN DE EDIFICIO "F". IMPLEMENTACIÓN DE AULAS PROVISIONALES</t>
  </si>
  <si>
    <t>REPARACIÓN DE COLUMNA EN EDIFICIO "A", REPARACIÓN Y REFORZAMIENTO DE PISOS Y MUROS EN EDIFICIO "B", "C" Y "D". Y REPARACIÓN DE PISOS Y BANQUETAS EN EDIFICIO "E"</t>
  </si>
  <si>
    <t>DEMOLICION DE EDIF. "C", CONSTRUCCION DE EDIFICIO "C" ( DIRECCION Y SERV. SANITARIOS EST. REG.), REPARACIONES EN MUROS DE EDIF. "D"</t>
  </si>
  <si>
    <t>REPARACIÓN DE MUROS EN EDIFICIO "A" Y "B", SUSTITUCIÓN DE BARDA Y PISO. REPARACIÓN DE COLUMAS DE TECHUMBRE.</t>
  </si>
  <si>
    <t>EDIFICIO "A" (REPARACIÓN Y REFORZAMIENTO DE CONTRATRABE, REPARACIÓN Y REPARAMIENTO DE MURO. EDIFICIO "D" (REPARACIÓN Y REFORZAMIENTO DE MURO). EDIFICIO "E" (DOMOLICIÓN Y CONSTRUCCIÓN DE MODULO SANITARIO. APLICACIÓN DE RESINA EPOXICA EN FISURAS DE EXPLANADA</t>
  </si>
  <si>
    <t>CONSTRUCCIÓN DEL EDIFICIO "5" Y "6" . REPARACIÓN Y REFORZAMIENTO DE MUROS EN EDIFICIO "7".</t>
  </si>
  <si>
    <t>CONSTRUCCIÓN DE EDIFICIO "B" Y REPARACIÓN DE MUROS, LOSA, IMPERMEABILIZACIÓN DE EDIFICIOS "A" Y "C".REPARACIÓN DE PORTICO Y BARDA PERIMETRAL.</t>
  </si>
  <si>
    <t>CONSTRUCCIÓN DE EDIFICIO "A" E IMPLEMENTACIÓN DE AULAS PROVISIONALES.</t>
  </si>
  <si>
    <t>DEMOLICION Y CONSTRUCCION DE ESTRUCTURA DE EDIFICIO "A" Y "B", REPARACION DE FISURAS, CONSTRUCCION DE REGISTRO ELECTRICO DE EDIFICIO "D"</t>
  </si>
  <si>
    <t>DEMOLICION Y CONSTRUCCION DE AULAS Y REPARACION DE MUROS DE EDIFICIOS "A", "B", "C", "D" Y "E"</t>
  </si>
  <si>
    <t>REPARACIÓN Y REFORZAMIENTO DE MUROS, REPARACIÓN DE PISOS EN EDIFICIOS "1", "3", "4", "5" Y "6". CONSTRUCCÓN DE FOSA SÉPTICA</t>
  </si>
  <si>
    <t>REPARACIÓN DE MUROS Y COLUMNAS EN EDIFICIO "A", DEMOLICIÓN Y CONSTRUCCIÓN DE EDIFICIO "C" Y "D" E IMPLEMENTACIÓN DE AULAS PROVISIONALES.</t>
  </si>
  <si>
    <t>REPARACIÓN DE FISURAS EN EDIFICIO "E" . CONSTRUCCIÓN DE EDIFICIO "B"</t>
  </si>
  <si>
    <t>REPARACIÓN DE ESTRUCTURA METALICA Y RECONSTRUCCIÓN DE MUROS</t>
  </si>
  <si>
    <t>REPARACIÓN DE FISURAS, CASTILLOS Y TRABES DE EDIFICIOS "A", "B" Y "C"</t>
  </si>
  <si>
    <t xml:space="preserve">DEMOLICIÓN Y CONSTRUCCIÓN DE EDIFICIO "F" Y REPARACIÓN DE EDIFICIO "A". IMPLEMENTACIÓN DE AULAS PROVISIONALES. </t>
  </si>
  <si>
    <t>CONSTRUCCION DE EDIFICIO "F"4 AULAS DIDACTICAS</t>
  </si>
  <si>
    <t>CONSTRUCCIÓN DE EDIFICIO "A", "B" Y REPARACIÓN DE MUROS EN EDIFICIO "F", "G", "K" Y BARDA PERIMETRAL.</t>
  </si>
  <si>
    <t>DEMOLICIÓN DE EDIFICIOS POR PRESENTAR RIESGOS ( "A","B" Y "G"). REPARACIÓN DE GRIETAS EN MUROS DE EDIFICIOS "C", "D", "H" E "I"</t>
  </si>
  <si>
    <t>DEMOLICION DE APLANADOS, REFORZAMIENTO EN MUROS. DEMOLICION DE BARDA PERIMETRAL Y CONSTRUCCION DE BARDA PERIMETRAL</t>
  </si>
  <si>
    <t>REPARACION  DE EDIFICIOS "A", "B", "C"  Y  "E"</t>
  </si>
  <si>
    <t>REPARACION Y REFORZAMIENTO  DE MUROS EN EDIFIO "B" Y "E"  CONSTRUCCION  DE BARDA Y REPARACION  DE MUROS.</t>
  </si>
  <si>
    <t>DEMOLICION, RECONSTRUCCION, REPARACION DE BARDEADO PERIMETRAL, CON LOS SIG. VOLUMENES  DE MOLICION Y RECONSTRUCION 56.25M2, REHABILITACION Y REPARACION 227.70 M2, DEMOLICION  A 1.20 M. CASTILLOS CADENAS Y POSTERIORMENTE  MALLA CICLONICA .</t>
  </si>
  <si>
    <t>REPARACIÓN DE PISOS Y MUROS</t>
  </si>
  <si>
    <t>CONSTRUCCIÓN DE EDIFICIO "C"</t>
  </si>
  <si>
    <t>REPARACIÓN Y REFORZAMIENTO DE MUROS EN EDIFICIO "A" . CONSTRUCCIÓN DE BARDA PERIMETRAL</t>
  </si>
  <si>
    <t>REPARACION DE FISURAS EN MUROS DEL EDIFICIO "A"</t>
  </si>
  <si>
    <t xml:space="preserve">REPARACION DE FISURAS EN MUROS Y SISTEMA ESTRUCTURAL </t>
  </si>
  <si>
    <t>REPARACIÓN DE FISURAS EN MUROS Y LOSAS EN EDIFICIOS "1" Y "2"</t>
  </si>
  <si>
    <t>DEMOLICION DE EDIFICIO B ATIPICO Y CONSTRUCCION DE AULA DIDACTICA , DEMOLICION DE APLANADOS, Y RESANE INCLUYE APLICACION DE PINTURA . EDIFICIO E, RETIRO DE IMPERMEABILIZATE Y REPARACION DE GRIETAS , SUSTITUCION DE CANCELERIA Y APLICACIÓN DE PINTURA EN EDIFICIO "C".</t>
  </si>
  <si>
    <t>REPARACIÓN DE FISURAS Y GRIETAS EN EDIFICIO "B"</t>
  </si>
  <si>
    <t>REPARACION DE MUROS EN EDIFICIOS "B" Y "D". CONSTRUCCION DE EDIFICIO "E"</t>
  </si>
  <si>
    <t>REPARACIÓN DE FISURAS EN MUROS DE LOS EDIFICIOS "1", "3" Y "4"</t>
  </si>
  <si>
    <t>REPARACIONES DE COLUMNA</t>
  </si>
  <si>
    <t>REPARACION DE LA SEPARACION DE ANDADORES DEL MURO GRIETAS EN PISOS Y ANDADORES</t>
  </si>
  <si>
    <t>REPARACIÓN EN MUROS DE EDIFICIOS "A", "B", "F", "G", "H", "J" Y "M"</t>
  </si>
  <si>
    <t>REPARACIÓN EN MUROS Y NODOS DE LOS EDIFICIOS  "1", "2", "3" Y "4"</t>
  </si>
  <si>
    <t>RECONSTRUCCIÓN DE EDIFICIOS "D" Y "E"</t>
  </si>
  <si>
    <t>REPARACIÓN DE FISURAS EN MURO Y COLOCACIÓN DE APLANADOS EN EL EDIFICIO "C" . DEMOLICIÓN Y REPOCISIÓN DE PRETIL DEL EDIFICIO "D"</t>
  </si>
  <si>
    <t>REPARACIÓN Y REFORZAMIENTO DE MUROS Y ESTRUCTUAS DE EDIFICIOS "A", "B", "D", "M" E "I"</t>
  </si>
  <si>
    <t>CONSTRUCCIÓN DE EDIFICIOS "F", "E" Y "H" Y REHABILITACIÓN DE EDIFICIOS "A", "B", "D" Y "G"</t>
  </si>
  <si>
    <t>DEMOLICIONES DE APLANADOS EN MUROS, REFORZAMIENTO EN MUROS CON MALLA ELECTROSOLDADA DE 6.6.6.6 UTIL-ELEMENTO SDE FIJACION PARA MALLA Y DEPARANDO TRAMOS DE ACERO DEL #3 RAJUELEO CON PIIEDRA LAJA Y MORTERO EN LAS FISURAS ICLUYE TODO,.PINTURA VINILICA ACRILICA LAVABLE A DOS MANOS UNIFORMES PARA MUROS , ZOCLOS, COLUMNAS TRABRS Y PLAFONES .</t>
  </si>
  <si>
    <t>DEMOLICIÓN Y CONSTRUCCIÓN DEL EDIFICIO "B" Y REPARACIÓN DE FISURAS EN EDIFICIO "C". IMPLEMENTACIÓN DE AULAS PROVISIONALES</t>
  </si>
  <si>
    <t>DEMOLICIÓN Y CONSTRUCCIÓN DE LOS EDIFICIOS "A" Y "D". REPARACIÓN DE MUROS Y TRABES EN LOS EDIFICIOS "B", "E", "C" Y "G". IMPLEMENTACIÓN DE AULAS PROVISIONALES.</t>
  </si>
  <si>
    <t>CONSTRUCCION DE EDIFICIO "A". REPARACION DE MUROS EN EDIFICIOS "B", "D" Y "E"</t>
  </si>
  <si>
    <t>REHABILITACIÓN DE EDIFICIOS "1", "2", "4" Y "6" , CONSTRUCCIÓN DE EDIFICIO "7" Y SUSTITUCIÓN DE UN TRAMO DE BARDA PERIMETRAL.</t>
  </si>
  <si>
    <t>CONSTRUCCION DEL EDIFICIO "B" Y REPARACIONES EN MUROS.</t>
  </si>
  <si>
    <t>EDIFICIO A REPARACIÒN DE MUROS DIVISORIOS.</t>
  </si>
  <si>
    <t>REPARACION DE FISURAS EN MUROS DE EDIFICIOS A, B, C, D Y F</t>
  </si>
  <si>
    <t xml:space="preserve">REPARACIÓN DE FISURAS EN MUROS DEL EDIFICIO "A" Y "B" </t>
  </si>
  <si>
    <t>REPARACIÓN DE FISURAS EN EDIFICIOS "A","B" Y "C". SUSTITUCIÓN DE CIMIENTO Y BARDA</t>
  </si>
  <si>
    <t>REPARACIONES DE MUROS DE CADA EDIFICIO</t>
  </si>
  <si>
    <t>REPARACIÓN Y REFORZAMIENTO DE MUROS EN EDIFICIOS "A", "B", "C", "D", "E" Y "G"</t>
  </si>
  <si>
    <t xml:space="preserve">REPARACION EN MUROS DEL EDIFICIO "A", "B", "B1", "C", "D", "E", Y "F" </t>
  </si>
  <si>
    <t>REPARACION EN MUROS DE EDIFICIOS  "B", "C","D","E", "Y", "G", "H","E","I"</t>
  </si>
  <si>
    <t>RECONSTRUCCION Y REPARACION DE EDIFICIOS DAÑADOS POR SISMO EN EDIFICIOS, H,G,1,3,H,U,C,J,L,O,D,R,V,W,X,Y,Z,IV,I,E</t>
  </si>
  <si>
    <t>REPARACIÓN DE MUROS EN EDIFICIOS "A", "B", "C" Y "D", REPARACIÓN DE FISURAS EN PORTICO Y RECONSTRUCCIÓN DE BARDA PERIMETRAL. REPOSICIÓN DE MOBILIARIO EN BIBLIOTECA.</t>
  </si>
  <si>
    <t>EDIFICIO A, C, D, E, F, G Y H REPARACIÒN DE APLANADO Y FISURAS EN MUROS Y LOSAS, RECONSTRUCCIÒN DE COLUMNAS, Y ARCO DE ACCESO.</t>
  </si>
  <si>
    <t>RECONSTRUCCION DE EDIFICIO "B" Y TANQUE ELEVADO, RENTA DE DOS AULAS PRVICIONALES</t>
  </si>
  <si>
    <t>DEMOLICIÓN Y SUSTITUCIÓN DE LOS EDIFICIOS "A" Y "B" IMPLEMENTACIÓN DE EDIFICIOS PROVISIONALES.</t>
  </si>
  <si>
    <t>REPARACIÓN DE MUROS Y LOSA DE CONCRETO DEL EDIFICIO "A"</t>
  </si>
  <si>
    <t>REPARACIÓN DE FISURAS EN MUROS DEL EDIFICIO "A, B, C, F, G, H, I, J" Y SUSTITUCIÓN DE BARDA PERIMETRAL</t>
  </si>
  <si>
    <t>EN EDIFICIO "A" REPARACIÓN DE GRIETAS EN MUROS, PISOS DE CONCRETO Y FISURAS EN COLUMNAS, PARA REALIZAR LOS TRABAJOS DE REPARACIÓN (SE REQUIERE ARRENDAMIENTO DE 2 AULAS PROVISIONALES) .</t>
  </si>
  <si>
    <t>EDIFICIO "A" Y "B" REPARACIÓN DE GRIETAS EN MUROS Y LOSAS DE CONCRETO E INSTALACIÓN DE AULAS PROVISIONALES.</t>
  </si>
  <si>
    <t>EN EDIFICIOS "A", REPARACIÓN DE FISURAS EN LOSAS, MUROS Y CONSTRUCCIÓN DE UN TRAMO DE BARDA PERIMETRAL.</t>
  </si>
  <si>
    <t>REPARACIÓN DE FISURAS EN MUROS Y PISOS DE CONCRETO EN LOS EDIFICIOS "B" Y "C" Y SUSTITUCIÓN DE UN TRAMO DE BARDA PERIMETRAL.</t>
  </si>
  <si>
    <t>EN EDIFICIOS "C", "E", CONSTRUCCIÓN DE LOS EDIFICIOS EN ESTRUCTURA REGIONAL.</t>
  </si>
  <si>
    <t xml:space="preserve">REPARACIÓN DE EDIFICIOS "A", "B", "C", "D", "E", "F" EN MUROS, LAMBRIN DE AZULEJO Y SUSTITUCIÓN DE PISOS. </t>
  </si>
  <si>
    <t>DEMOLICION DE COLUMNAS, LOSA Y MUROS DE PORTICO, RETIRO DE MATERIAL PRODUCTO DE LA DEMOLICION</t>
  </si>
  <si>
    <t>RESANES DE FISURAS REFORZAMIENTO EN MUROS DE EDIFICIOS “A” REPARACIONES DE FISURAS EN TRAMO DE MURO DE BARDA PERIMETRAL</t>
  </si>
  <si>
    <t>DEMOLICION DE EDIFICIO F Y ESTRUCTURA DE PORTICO AFECTADA, RETIRO DE MATERIAL PRODUCTO DE LA DEMOLICION</t>
  </si>
  <si>
    <t>REPARACION DE FISURAS Y DESPRENDIMIENTO DE AZULEJO EN EDIFICIO “A” REPARACION DE FISURAS EN EDIFICIO “C Y E”, DEMOLICION DE CASTILLOS DE CERCADO PERIMETRAL Y COLOCACION DE MALLA CICLONICA PARA SEGURIDAD DE ZONA AFECTADA</t>
  </si>
  <si>
    <t xml:space="preserve">DESMONTAJE DE REJA DE ACCESO PRINCIPAL, DEMOLICION DE COLUMNAS, LOSA Y MUROS DE PORTICO, RETIRO DE MATERIAL PRODUCTO DE LA DEMOLICION </t>
  </si>
  <si>
    <t xml:space="preserve">REPARACION Y REFORZAMIENTO DE MUROS Y APLANADOS DE EDIFICIO “A, F, H, REPOSICION DE AZULEJOS, REPARACION DE FISURAS EN LOSA EN EDIFICIO “H”, Y APLICACIÓN PINTURA EN AREAS REPARADAS </t>
  </si>
  <si>
    <t>DEMOLICION DE EDIFICIO “C”, RETIRO DE MATERIAL PRODUCTO DE LA DEMOLICION</t>
  </si>
  <si>
    <t>CONSTRUCCIÓN DE EDIF. "A" EN EST. REG. CONC. EDIF: "B" REPARACIÓN DE FISURAS EN MUROS, EDIF. "D" CONSTRUCCIÓN EN EST. REG. DE CONC. Y EDIF. "F" SUSTITUCION DE MUROS DAÑADOS.</t>
  </si>
  <si>
    <t>EN EDIFICIOS "A", "B" CONSTRUCCIÓN DE EDIF. EN ESTR. DE CONCRETO (U2-2) Y EN OBRA EXTERIOR (CONST. DE PUENTE DE ESCALERA).</t>
  </si>
  <si>
    <t xml:space="preserve">DEMOLICION DE EDIFICIO “A”, DESMONTAJE DE REJA DE ACCESO PRINCIPAL, DEMOLICION DE MUROS DE PORTICO, RETIRO DE MATERIAL PRODUCTO DE LA DEMOLICION </t>
  </si>
  <si>
    <t>DEMOLICION DE COLUMNAS, DADOS Y MUROS DE PORTICO, RETIRO DE MATERIAL PRODUCTO DE LA DEMOLICION</t>
  </si>
  <si>
    <t>DEMOLICION DE TRAMO DE BARDA PERIMETRAL DAÑADA, RETIRO DE MATERIAL PRODUCTO DE DEMOLICION, E INSTALACION DE MALLA CICLONICA PARA SEGURIDAD EN ZONA DE AFECTACION</t>
  </si>
  <si>
    <t>DEMOLICION DE EDIFICIO "C", RETIRO DE MATERIAL PRODUCTO DE LA DEMOLICION</t>
  </si>
  <si>
    <t>DEMOLICION DE EDIFICIO "A Y B", RETIRO DE MATERIAL PRODUCTO DE LA DEMOLICION. Y COLOCACION DE MALLA CICLONICA COMO MEDIDA DE SEGURIDAD EN ZONA DE RIESGO DE LOS USUARIOS</t>
  </si>
  <si>
    <t>DEMOLICION DE EDIFICIOS "A Y C", RETIRO DE MATERIAL PRODUCTO DE LA DEMOLICION. Y COLOCACION DE MALLA CICLONICA COMO MEDIDA DE SEGURIDAD EN ZONAS DE RIESGO DE LOS USUARIOS</t>
  </si>
  <si>
    <t>REPARACION EN BARDA PERIMETRAL COLAPSADA</t>
  </si>
  <si>
    <t>DEMOLICION DE EDIFICIO "A", RETIRO DE MATERIAL PRODUCTO DE LA DEMOLICION. Y COLOCACION DE MALLA CICLONICA COMO MEDIDA DE SEGURIDAD EN ZONA DE RIESGO DE LOS USUARIOS</t>
  </si>
  <si>
    <t>EN EDIFICIO "A", "B", "D", "E", "F", REPARACIÓN DE FISURAS EN MUROS Y LOSAS.</t>
  </si>
  <si>
    <t>EN EDIFICIOS "A", "B" Y "C", "E", REPARACIÓN DE FISURAS EN MUROS Y DESPREDIMIENTO DE APLANADO.</t>
  </si>
  <si>
    <t>EN EDIFICIOS "A", "B", "E", "F" REPARACIÓN DE GRIETAS EN MUROS Y SUSTITUCIÓN DE CUBIERTA DE CANCHA DE BASQUETBOL.</t>
  </si>
  <si>
    <t xml:space="preserve">EN EDIFICIOS "A", "B" REPARACIÓN DE FISURAS EN LOSAS, MUROS Y SUSTITUCIÓN DE TRAMO DE BARDA PERIMETRAL </t>
  </si>
  <si>
    <t>DAÑOS EN EDIFICIO "A", "B", CON FISURAS EN MUROS Y LOSAS.</t>
  </si>
  <si>
    <t xml:space="preserve">CONSTRUCCIÓN DE EDIFICIO "A" REQUIERE SUSTITUCION Y EN EDIFICIOS "B", "C", "D", "E", "F" REPARACIÓN DE GRIETAS EN MUROS. </t>
  </si>
  <si>
    <t xml:space="preserve">LOSAS DE LOS EDIFICIOS  "A", "B", "C", " D", "E"," F"  Y "G" </t>
  </si>
  <si>
    <t>CONSTRUCCIÓN DE EDIFICIO A Y REHABILITACIÓN DE MUROS CON FISURAS K, I, C, E, CAMBIO DE TECHUMBRE DE LAMINA MULTIPANEL</t>
  </si>
  <si>
    <t>DEMOLICION Y SUSTITUCION DE LOSA DE CONCRETO ARMADO EN EDIFICIO B Y REPARACIONES GENERALES</t>
  </si>
  <si>
    <t>REPARACION DE FISURAS Y GRIETAS, DEMOLICION Y CONSTRUCCION EN EDIFICIO "C" E INSTALACION DE ESPACIOS PROVICIONALES</t>
  </si>
  <si>
    <t>EN EDIFICIO "F" REHABILITACION DE GRIETAS Y FISURAS Y REPARACIONES GENERALES.</t>
  </si>
  <si>
    <t>DEMOLICION Y CONSTRUCCION DE EDIFICIO "I", REPARACION DE FISURAS Y TRABES Y DEMOLICION DE CUBO DE TINACO EN EDIFICIO "2"."3" Y "4"</t>
  </si>
  <si>
    <t>REPOSICIÓN TOTAL DE LOS EDIFICIOS 1,2,3,4 Y 5.</t>
  </si>
  <si>
    <t>REHABILITACIÓN DE FISURAS , GRIETAS EN TRABES Y LOSA EN EDIFICIOS 5 Y 6.</t>
  </si>
  <si>
    <t>REHABILITACIÓN DE BARDA PERIMETRAL Y PISO EN BANQUETAS.</t>
  </si>
  <si>
    <t xml:space="preserve">REPARACIÓN DE FISURAS Y GRIETAS EN MUROS DIVISORIOS, TRABES Y LOSAS DE CONCRETO EN LOS EDIFICIOS B, L, F, J Y CAFETERIA. </t>
  </si>
  <si>
    <t>REHABILITACIÓN DE FISURAS EN LOSA, JUNTAS CONSTRUCTIVAS EN AZOTEA, EN COLUMNAS Y EN MUROS DE BAÑOS, REEMPLAZO DE CRISTALES Y VENTANALES DE CANCELERÍA DE ALUMINIO Y REHABILITACIÓN DE GRIETAS EN EL AREA DE ESCALERAS Y BARDA EN EDIFICIOS N, C, H, M.</t>
  </si>
  <si>
    <t xml:space="preserve">REPARACIÓN DE FISURAS Y GRIETAS EN MUROS Y LOSA. </t>
  </si>
  <si>
    <t xml:space="preserve">REHABILITACIÓN DE MUROS APARENTES Y APLANADOS EN EDIFICIO A Y B. </t>
  </si>
  <si>
    <t>REPARACIÓN DE ACABADO DE COLUMNAS, MUROS Y JUNTAS CONSTRUCTIVAS DEL EDIFICIO 2.</t>
  </si>
  <si>
    <t>REPARACIÓN DE DAÑOS EN LOSAS, MUROS Y LOSETA CERAMICA.</t>
  </si>
  <si>
    <t>REPARACIÓN DE FISURAS MUROS APARENTES</t>
  </si>
  <si>
    <t xml:space="preserve">REPARACIÓN DE FISURAS EN MUROS DE SANITARIOS. </t>
  </si>
  <si>
    <t>REPARACCIÓN DE FISURAS Y GRIETAS EN TRABES Y COLUMNAS DEL EDIFICIO "A"</t>
  </si>
  <si>
    <t xml:space="preserve">REPARACION DE FISURAS Y DAÑOS EN EDIFICIO  "A","B" Y "C". </t>
  </si>
  <si>
    <t>REPARACION DE FISURAS EN EDIFICIOS  "A".</t>
  </si>
  <si>
    <t xml:space="preserve">REPARACIONES DE FISURAS, MUROS Y TRABES, DEMOLICION Y SUSTITUCION  DE LOSA. </t>
  </si>
  <si>
    <t xml:space="preserve">EN EDIFICIOS "A", "C", "G" REPARACION DE GRIETAS EN MUROS Y PISOS DE CONCRETO.  </t>
  </si>
  <si>
    <t>REPARACIONES EN COLUMNAS, TRABES, MUROS Y PISOS DEL EDIFICIO "A", REPARACIÓN DE LOSA Y MUROS EN EDIFICIO "B"</t>
  </si>
  <si>
    <t>REPARACIÓN Y REFORZAMIENTO DE MUROS, SUSTITUCIÓN DE PISOS Y LAMBRÍN EN EDIFICIO "A", REPARACIÓN Y REFORZAMIENTO DE MUROS EN EDIFICIO "B".</t>
  </si>
  <si>
    <t>REPARACION DE MUROS DIVISORIOS Y MUROS BAJOS EN EDIFICIOS "A", "B", "C", "D", "E", "F".</t>
  </si>
  <si>
    <t>REHABILITACION DE FISURAS EN MUROS, CONSTRUCCION DE PISO DE CONCRETO EN EDIFICIO "1"</t>
  </si>
  <si>
    <t>REPARACIÓN EN FISURAS Y CANCELERIA DE LOS EDIFICIOS "A", "C" Y "D"</t>
  </si>
  <si>
    <t>REPARACIÓN Y REFORZAMIENTO DE MUROS, DEMOLICIÓN Y CONSTRUCCIÓN DE PISOS DEL EDIFIO "B" Y "D", DEMOLICIÓN Y RECONSTRUCCIÓN DE MUROS EN EDIFICIO "E".</t>
  </si>
  <si>
    <t>SUSTITUCION DE EDIFICIO CON DOS AULAS DIDACTICAS, DIRECCION Y SERVICIOS SANITARIOS Y AULAS PROVISIONALES</t>
  </si>
  <si>
    <t>RECONTRUCCIÓN DE LOS EDIFICIOS A,B,C,D,F,G,I,J,K Y L.</t>
  </si>
  <si>
    <t>EN EDIFICIO "A", "C", "E", "F" SUSTITUCIÓN Y REPARACIÓN DE MUROS AGRIETADOS.</t>
  </si>
  <si>
    <t xml:space="preserve">CONSTRUCCION DE 3 AULAS DIDÁCTICAS, DIRECCIÓN, SERVICIOS SANITARIOS ESTRUCTURA REGIONAL DE 6.00 X 5.30 MTS.Y OBRA EXTERIOR, DEMOLICIÓN DE 2 AULAS DIDÁCTICAS.  </t>
  </si>
  <si>
    <t xml:space="preserve">CONSTRUCCION DE 2 AULAS DIDÁCTICAS Y SERVICIOS SANITARIOS ESTRUCTURA REGIONAL DE 6.00 X 8.00 MTS.Y OBRA EXTERIOR, CERCO DE MALLA, REJA DE ACCESO, PLAZA CÍVICA, DEMOLICIONES DE MUROS.  </t>
  </si>
  <si>
    <t>DEMOLICION  DE 3 AULAS, CONSTRUCCIÓN  DE 3 AULAS DIDACTICAS Y SERVICIOS SANITARIOS ESTRUCTURA REGIONAL  DE 6.00 X 5.30  MTS. Y OBRA EXTERIOR,  CERCO DE MALLA  Y REJA.</t>
  </si>
  <si>
    <t>REPARACIÓN DE MUROS EN EDIFICIOS "A", "B" Y "C", CONSTRUCCION DE EDIFICIO. CONSTRUCCION DE EDIFICIO "B".</t>
  </si>
  <si>
    <t xml:space="preserve"> X </t>
  </si>
  <si>
    <t>LO-920039997-N1-2018</t>
  </si>
  <si>
    <t>LO-920039997-N3-2018</t>
  </si>
  <si>
    <t>LO-920039997-N4-2018</t>
  </si>
  <si>
    <t>LO-920039997-N5-2018</t>
  </si>
  <si>
    <t>x</t>
  </si>
  <si>
    <t>LO-920039997-N6-2018</t>
  </si>
  <si>
    <t>12 DE FEBRERO DE 2018</t>
  </si>
  <si>
    <t>13 DE FEBRERO DE 2018</t>
  </si>
  <si>
    <t>14 DE FEBRERO DE 2018</t>
  </si>
  <si>
    <t>15 DE FEBRERO DE 2018</t>
  </si>
  <si>
    <t>15 DE MARZO DE 2018</t>
  </si>
  <si>
    <t>09 DE FEBRERO DE 2018</t>
  </si>
  <si>
    <t>19 DE FEBRERO DE 2018</t>
  </si>
  <si>
    <t>16 DE FEBRERO DE 2018</t>
  </si>
  <si>
    <t>03 DE AGOSTO DE 2018</t>
  </si>
  <si>
    <t>18 DE AGOSTO DE 2018</t>
  </si>
  <si>
    <t>16 DE AGOSTO DE 2018</t>
  </si>
  <si>
    <t>23 DE OCTUBRE DE 2018</t>
  </si>
  <si>
    <t>24 DE OCTUBRE DE 2018</t>
  </si>
  <si>
    <t>01 DE DICIEMBRE DE 2018</t>
  </si>
  <si>
    <t>20 DE DICIEMBRE DE 2018</t>
  </si>
  <si>
    <t>02 DE ENERO DE 2019</t>
  </si>
  <si>
    <t>10 DE ENERO DE 2019</t>
  </si>
  <si>
    <t>13 DE MARZO DE 2018</t>
  </si>
  <si>
    <t>10 DE AGOSTO DE 2018</t>
  </si>
  <si>
    <t>03 DE MARZO DE 2018</t>
  </si>
  <si>
    <t>12 DE ABRIL DE 2018</t>
  </si>
  <si>
    <t>12 DE MAYO DE 2018</t>
  </si>
  <si>
    <t>14 DE MARZO DE 2018</t>
  </si>
  <si>
    <t>27 DE FEBRERO DE 2018</t>
  </si>
  <si>
    <t>11 DE AGOSTO DE 2018</t>
  </si>
  <si>
    <t>24 DE MARZO DE 2018</t>
  </si>
  <si>
    <t>13 DE MAYO DE 2018</t>
  </si>
  <si>
    <t>02 DE AGOSTO DE 2018</t>
  </si>
  <si>
    <t>05 DE MARZO DE 2018</t>
  </si>
  <si>
    <t>01 DE MARZO DE 2018</t>
  </si>
  <si>
    <t>11 DE MARZO DE 2018</t>
  </si>
  <si>
    <t>11 DE JULIO DE 2018</t>
  </si>
  <si>
    <t>12 DE AGOSTO DE 2018</t>
  </si>
  <si>
    <t>12 DE JULIO DE 2018</t>
  </si>
  <si>
    <t>27 DE ABRIL DE 2018</t>
  </si>
  <si>
    <t>13 DE MAYO DE 2017</t>
  </si>
  <si>
    <t>29 DE MARZO DE 2018</t>
  </si>
  <si>
    <t>13 DE JUNIO DE 2018</t>
  </si>
  <si>
    <t>29 DE ABRIL  DE 2018</t>
  </si>
  <si>
    <t>13 DE AGOSTO DE 2018</t>
  </si>
  <si>
    <t>13 DE JULIO DE 2018</t>
  </si>
  <si>
    <t>16 DE MARZO DE 2018</t>
  </si>
  <si>
    <t>30 DE ABRIL DE 2018</t>
  </si>
  <si>
    <t>30 DE ABRIL  DE 2018</t>
  </si>
  <si>
    <t>14 DE JUNIO DE 2018</t>
  </si>
  <si>
    <t>15 DE MAYO DE 2018</t>
  </si>
  <si>
    <t>12 DE JUNIO DE 2018</t>
  </si>
  <si>
    <t>28 DE ABRIL DE 2018</t>
  </si>
  <si>
    <t>29 DE ABRIL DE 2018</t>
  </si>
  <si>
    <t>30 DE MARZO DE 2018</t>
  </si>
  <si>
    <t>14 DE MAYO DE 2018</t>
  </si>
  <si>
    <t>13 DE ABRIL DE 2018</t>
  </si>
  <si>
    <t>11 DE DICIEMBRE DE 2018</t>
  </si>
  <si>
    <t>24 DE ABRIL  DE 2018</t>
  </si>
  <si>
    <t>11 DEJUNIO DE 2018</t>
  </si>
  <si>
    <t>22 DE MARZO DE 2018</t>
  </si>
  <si>
    <t>11 DE JUNIO DE 2018</t>
  </si>
  <si>
    <t>18 DE JULIO DE 2018</t>
  </si>
  <si>
    <t>17 DE AGOSTO DE 2018</t>
  </si>
  <si>
    <t>14 DE AGOSTO DE 2018</t>
  </si>
  <si>
    <t>28  DE ABRIL DE 2018</t>
  </si>
  <si>
    <t>30 DE NOVIEMBRE  DE  2018</t>
  </si>
  <si>
    <t>16 DE OCTUBRE  DE  2018</t>
  </si>
  <si>
    <t>15 DE NOVIEMBRE DE 2018</t>
  </si>
  <si>
    <t>31 DE DICIEMBRE DE 2018</t>
  </si>
  <si>
    <t>13 DE NOVIEMBRE DE 2018</t>
  </si>
  <si>
    <t>29 DE SEPTIEMBRE DE 2018</t>
  </si>
  <si>
    <t>11 DE OCTUBRE DE 2018</t>
  </si>
  <si>
    <t>26 DE SEPTIEMBRE DE 2018</t>
  </si>
  <si>
    <t>25 DE DICIEMBRE DE 2018</t>
  </si>
  <si>
    <t>21 DE MARZO DE 2019</t>
  </si>
  <si>
    <t>29 DE MAYO DE 2019</t>
  </si>
  <si>
    <t>18 DE MAYO DE 2019</t>
  </si>
  <si>
    <t>30 DE JUNIO DE 2019</t>
  </si>
  <si>
    <t>08 DE JULIO DE 2019</t>
  </si>
  <si>
    <t>001-FDN-AD/DIE/IOCIFED/2018</t>
  </si>
  <si>
    <t>002-FDN-AD/DIE/IOCIFED/2018</t>
  </si>
  <si>
    <t>003-FDN-AD/DIE/IOCIFED/2018</t>
  </si>
  <si>
    <t>004-FDN-AD/DIE/IOCIFED/2018</t>
  </si>
  <si>
    <t>005-FDN-AD/DIE/IOCIFED/2018</t>
  </si>
  <si>
    <t>006-FDN-AD/DIE/IOCIFED/2018</t>
  </si>
  <si>
    <t>007-FDN-AD/DIE/IOCIFED/2018</t>
  </si>
  <si>
    <t>008-FDN-AD/DIE/IOCIFED/2018</t>
  </si>
  <si>
    <t>009-FDN-AD/DIE/IOCIFED/2018</t>
  </si>
  <si>
    <t>010-FDN-AD/DIE/IOCIFED/2018</t>
  </si>
  <si>
    <t>011-FDN-AD/DIE/IOCIFED/2018</t>
  </si>
  <si>
    <t>012-FDN-AD/DIE/IOCIFED/2018</t>
  </si>
  <si>
    <t>013-FDN-AD/DIE/IOCIFED/2018</t>
  </si>
  <si>
    <t>014-FDN-AD/DIE/IOCIFED/2018</t>
  </si>
  <si>
    <t>016-FDN-AD/DIE/IOCIFED/2018</t>
  </si>
  <si>
    <t>017-FDN-AD/DIE/IOCIFED/2018</t>
  </si>
  <si>
    <t>018-FDN-AD/DIE/IOCIFED/2018</t>
  </si>
  <si>
    <t>019-FDN-AD/DIE/IOCIFED/2018</t>
  </si>
  <si>
    <t>020-FDN-AD/DIE/IOCIFED/2018</t>
  </si>
  <si>
    <t>023-FDN-AD/DIE/IOCIFED/2018</t>
  </si>
  <si>
    <t>024-FDN-AD/DIE/IOCIFED/2018</t>
  </si>
  <si>
    <t>028-FDN-AD/DIE/IOCIFED/2018</t>
  </si>
  <si>
    <t>035-FDN-AD/DIE/IOCIFED/2018</t>
  </si>
  <si>
    <t>036-FDN-AD/DIE/IOCIFED/2018</t>
  </si>
  <si>
    <t>039-FDN-AD/DIE/IOCIFED/2018</t>
  </si>
  <si>
    <t>040-FDN-AD/DIE/IOCIFED/2018</t>
  </si>
  <si>
    <t>041-FDN-AD/DIE/IOCIFED/2018</t>
  </si>
  <si>
    <t>043-FDN-AD/DIE/IOCIFED/2018</t>
  </si>
  <si>
    <t>044-FDN-AD/DIE/IOCIFED/2018</t>
  </si>
  <si>
    <t>045-FDN-AD/DIE/IOCIFED/2018</t>
  </si>
  <si>
    <t>046-FDN-AD/DIE/IOCIFED/2018</t>
  </si>
  <si>
    <t>047-FDN-AD/DIE/IOCIFED/2018</t>
  </si>
  <si>
    <t>048-FDN-AD/DIE/IOCIFED/2018</t>
  </si>
  <si>
    <t>049-FDN-AD/DIE/IOCIFED/2018</t>
  </si>
  <si>
    <t>051-FDN-AD/DIE/IOCIFED/2018</t>
  </si>
  <si>
    <t>052-FDN-AD/DIE/IOCIFED/2018</t>
  </si>
  <si>
    <t>053-FDN-AD/DIE/IOCIFED/2018</t>
  </si>
  <si>
    <t>055-FDN-AD/DIE/IOCIFED/2018</t>
  </si>
  <si>
    <t>059-FDN-AD/DIE/IOCIFED/2018</t>
  </si>
  <si>
    <t>060-FDN-AD/DIE/IOCIFED/2018</t>
  </si>
  <si>
    <t>061-FDN-AD/DIE/IOCIFED/2018</t>
  </si>
  <si>
    <t>062-FDN-AD/DIE/IOCIFED/2018</t>
  </si>
  <si>
    <t>063-FDN-AD/DIE/IOCIFED/2018</t>
  </si>
  <si>
    <t>064-FDN-AD/DIE/IOCIFED/2018</t>
  </si>
  <si>
    <t>065-FDN-AD/DIE/IOCIFED/2018</t>
  </si>
  <si>
    <t>066-FDN-AD/DIE/IOCIFED/2018</t>
  </si>
  <si>
    <t>067-FDN-AD/DIE/IOCIFED/2018</t>
  </si>
  <si>
    <t>068-FDN-AD/DIE/IOCIFED/2018</t>
  </si>
  <si>
    <t>069-FDN-AD/DIE/IOCIFED/2018</t>
  </si>
  <si>
    <t>071-FDN-AD/DIE/IOCIFED/2018</t>
  </si>
  <si>
    <t>075-FDN-AD/DIE/IOCIFED/2018</t>
  </si>
  <si>
    <t>076-FDN-AD/DIE/IOCIFED/2018</t>
  </si>
  <si>
    <t>077-FDN-AD/DIE/IOCIFED/2018</t>
  </si>
  <si>
    <t>078-FDN-AD/DIE/IOCIFED/2018</t>
  </si>
  <si>
    <t>079-FDN-AD/DIE/IOCIFED/2018</t>
  </si>
  <si>
    <t>080-FDN-AD/DIE/IOCIFED/2018</t>
  </si>
  <si>
    <t>081-FDN-AD/DIE/IOCIFED/2018</t>
  </si>
  <si>
    <t>082-FDN-AD/DIE/IOCIFED/2018</t>
  </si>
  <si>
    <t>083-FDN-AD/DIE/IOCIFED/2018</t>
  </si>
  <si>
    <t>084-FDN-AD/DIE/IOCIFED/2018</t>
  </si>
  <si>
    <t>085-FDN-AD/DIE/IOCIFED/2018</t>
  </si>
  <si>
    <t>086-FDN-AD/DIE/IOCIFED/2018</t>
  </si>
  <si>
    <t>087-FDN-AD/DIE/IOCIFED/2018</t>
  </si>
  <si>
    <t>088-FDN-AD/DIE/IOCIFED/2018</t>
  </si>
  <si>
    <t>089-FDN-AD/DIE/IOCIFED/2018</t>
  </si>
  <si>
    <t>090-FDN-AD/DIE/IOCIFED/2018</t>
  </si>
  <si>
    <t>091-FDN-AD/DIE/IOCIFED/2018</t>
  </si>
  <si>
    <t>092-FDN-AD/DIE/IOCIFED/2018</t>
  </si>
  <si>
    <t>093-FDN-AD/DIE/IOCIFED/2018</t>
  </si>
  <si>
    <t>095-FDN-AD/DIE/IOCIFED/2018</t>
  </si>
  <si>
    <t>096-FDN-AD/DIE/IOCIFED/2018</t>
  </si>
  <si>
    <t>098-FDN-AD/DIE/IOCIFED/2018</t>
  </si>
  <si>
    <t>099-FDN-AD/DIE/IOCIFED/2018</t>
  </si>
  <si>
    <t>100-FDN-AD/DIE/IOCIFED/2018</t>
  </si>
  <si>
    <t>101-FDN-AD/DIE/IOCIFED/2018</t>
  </si>
  <si>
    <t>102-FDN-AD/DIE/IOCIFED/2018</t>
  </si>
  <si>
    <t>103-FDN-AD/DIE/IOCIFED/2018</t>
  </si>
  <si>
    <t>104-FDN-AD/DIE/IOCIFED/2018</t>
  </si>
  <si>
    <t>105-FDN-AD/DIE/IOCIFED/2018</t>
  </si>
  <si>
    <t>106-FDN-AD/DIE/IOCIFED/2018</t>
  </si>
  <si>
    <t>107-FDN-AD/DIE/IOCIFED/2018</t>
  </si>
  <si>
    <t>108-FDN-AD/DIE/IOCIFED/2018</t>
  </si>
  <si>
    <t>109-FDN-AD/DIE/IOCIFED/2018</t>
  </si>
  <si>
    <t>110-FDN-AD/DIE/IOCIFED/2018</t>
  </si>
  <si>
    <t>111-FDN-AD/DIE/IOCIFED/2018</t>
  </si>
  <si>
    <t>112-FDN-AD/DIE/IOCIFED/2018</t>
  </si>
  <si>
    <t>113-FDN-AD/DIE/IOCIFED/2018</t>
  </si>
  <si>
    <t>114-FDN-AD/DIE/IOCIFED/2018</t>
  </si>
  <si>
    <t>115-FDN-AD/DIE/IOCIFED/2018</t>
  </si>
  <si>
    <t>116-FDN-AD/DIE/IOCIFED/2018</t>
  </si>
  <si>
    <t>117-FDN-AD/DIE/IOCIFED/2018</t>
  </si>
  <si>
    <t>118-FDN-AD/DIE/IOCIFED/2018</t>
  </si>
  <si>
    <t>120-FDN-AD/DIE/IOCIFED/2018</t>
  </si>
  <si>
    <t>121-FDN-AD/DIE/IOCIFED/2018</t>
  </si>
  <si>
    <t>122-FDN-AD/DIE/IOCIFED/2018</t>
  </si>
  <si>
    <t>123-FDN-AD/DIE/IOCIFED/2018</t>
  </si>
  <si>
    <t>124-FDN-AD/DIE/IOCIFED/2018</t>
  </si>
  <si>
    <t>125-FDN-AD/DIE/IOCIFED/2018</t>
  </si>
  <si>
    <t>126-FDN-AD/DIE/IOCIFED/2018</t>
  </si>
  <si>
    <t>127-FDN-AD/DIE/IOCIFED/2018</t>
  </si>
  <si>
    <t>128-FDN-AD/DIE/IOCIFED/2018</t>
  </si>
  <si>
    <t>130-FDN-AD/DIE/IOCIFED/2018</t>
  </si>
  <si>
    <t>131-FDN-AD/DIE/IOCIFED/2018</t>
  </si>
  <si>
    <t>132-FDN-AD/DIE/IOCIFED/2018</t>
  </si>
  <si>
    <t>133-FDN-AD/DIE/IOCIFED/2018</t>
  </si>
  <si>
    <t>134-FDN-AD/DIE/IOCIFED/2018</t>
  </si>
  <si>
    <t>135-FDN-AD/DIE/IOCIFED/2018</t>
  </si>
  <si>
    <t>136-FDN-AD/DIE/IOCIFED/2018</t>
  </si>
  <si>
    <t>137-FDN-AD/DIE/IOCIFED/2018</t>
  </si>
  <si>
    <t>138-FDN-AD/DIE/IOCIFED/2018</t>
  </si>
  <si>
    <t>139-FDN-AD/DIE/IOCIFED/2018</t>
  </si>
  <si>
    <t>140-FDN-AD/DIE/IOCIFED/2018</t>
  </si>
  <si>
    <t>141-FDN-AD/DIE/IOCIFED/2018</t>
  </si>
  <si>
    <t>142-FDN-AD/DIE/IOCIFED/2018</t>
  </si>
  <si>
    <t>143-FDN-AD/DIE/IOCIFED/2018</t>
  </si>
  <si>
    <t>144-FDN-AD/DIE/IOCIFED/2018</t>
  </si>
  <si>
    <t>145-FDN-AD/DIE/IOCIFED/2018</t>
  </si>
  <si>
    <t>146-FDN-AD/DIE/IOCIFED/2018</t>
  </si>
  <si>
    <t>147-FDN-AD/DIE/IOCIFED/2018</t>
  </si>
  <si>
    <t>148-FDN-AD/DIE/IOCIFED/2018</t>
  </si>
  <si>
    <t>149-FDN-AD/DIE/IOCIFED/2018</t>
  </si>
  <si>
    <t>150-FDN-AD/DIE/IOCIFED/2018</t>
  </si>
  <si>
    <t>152-FDN-AD/DIE/IOCIFED/2018</t>
  </si>
  <si>
    <t>153-FDN-AD/DIE/IOCIFED/2018</t>
  </si>
  <si>
    <t>154-FDN-AD/DIE/IOCIFED/2018</t>
  </si>
  <si>
    <t>155-FDN-AD/DIE/IOCIFED/2018</t>
  </si>
  <si>
    <t>156-FDN-AD/DIE/IOCIFED/2018</t>
  </si>
  <si>
    <t>157-FDN-AD/DIE/IOCIFED/2018</t>
  </si>
  <si>
    <t>158-FDN-AD/DIE/IOCIFED/2018</t>
  </si>
  <si>
    <t>159-FDN-AD/DIE/IOCIFED/2018</t>
  </si>
  <si>
    <t>160-FDN-AD/DIE/IOCIFED/2018</t>
  </si>
  <si>
    <t>161-FDN-AD/DIE/IOCIFED/2018</t>
  </si>
  <si>
    <t>162-FDN-AD/DIE/IOCIFED/2018</t>
  </si>
  <si>
    <t>162A-FDN-AD/DIE/IOCIFED/2018</t>
  </si>
  <si>
    <t>163-FDN-AD/DIE/IOCIFED/2018</t>
  </si>
  <si>
    <t>164-FDN-AD/DIE/IOCIFED/2018</t>
  </si>
  <si>
    <t>165-FDN-AD/DIE/IOCIFED/2018</t>
  </si>
  <si>
    <t>166-FDN-AD/DIE/IOCIFED/2018</t>
  </si>
  <si>
    <t>167-FDN-AD/DIE/IOCIFED/2018</t>
  </si>
  <si>
    <t>168-FDN-AD/DIE/IOCIFED/2018</t>
  </si>
  <si>
    <t>169-FDN-AD/DIE/IOCIFED/2018</t>
  </si>
  <si>
    <t>170-FDN-AD/DIE/IOCIFED/2018</t>
  </si>
  <si>
    <t>171-FDN-AD/DIE/IOCIFED/2018</t>
  </si>
  <si>
    <t>172-FDN-AD/DIE/IOCIFED/2018</t>
  </si>
  <si>
    <t>173-FDN-AD/DIE/IOCIFED/2018</t>
  </si>
  <si>
    <t>175-FDN-AD/DIE/IOCIFED/2018</t>
  </si>
  <si>
    <t>176-FDN-AD/DIE/IOCIFED/2018</t>
  </si>
  <si>
    <t>177-FDN-AD/DIE/IOCIFED/2018</t>
  </si>
  <si>
    <t>178-FDN-AD/DIE/IOCIFED/2018</t>
  </si>
  <si>
    <t>182-FDN-AD/DIE/IOCIFED/2018</t>
  </si>
  <si>
    <t>183-FDN-AD/DIE/IOCIFED/2018</t>
  </si>
  <si>
    <t>184-FDN-AD/DIE/IOCIFED/2018</t>
  </si>
  <si>
    <t>185-FDN-AD/DIE/IOCIFED/2018</t>
  </si>
  <si>
    <t>187-FDN-AD/DIE/IOCIFED/2018</t>
  </si>
  <si>
    <t>188-FDN-AD/DIE/IOCIFED/2018</t>
  </si>
  <si>
    <t>189-FDN-AD/DIE/IOCIFED/2018</t>
  </si>
  <si>
    <t>194-FDN-AD/DIE/IOCIFED/2018</t>
  </si>
  <si>
    <t>195-FDN-AD/DIE/IOCIFED/2018</t>
  </si>
  <si>
    <t>196-FDN-AD/DIE/IOCIFED/2018</t>
  </si>
  <si>
    <t>197-FDN-AD/DIE/IOCIFED/2018</t>
  </si>
  <si>
    <t>198-FDN-AD/DIE/IOCIFED/2018</t>
  </si>
  <si>
    <t>199-FDN-AD/DIE/IOCIFED/2018</t>
  </si>
  <si>
    <t>208-FDN-AD/DIE/IOCIFED/2018</t>
  </si>
  <si>
    <t>210-FDN-AD/DIE/IOCIFED/2018</t>
  </si>
  <si>
    <t>222-FDN-AD/DIE/IOCIFED/2018</t>
  </si>
  <si>
    <t>223-FDN-AD/DIE/IOCIFED/2018</t>
  </si>
  <si>
    <t>224-FDN-AD/DIE/IOCIFED/2018</t>
  </si>
  <si>
    <t>225-FDN-AD/DIE/IOCIFED/2018</t>
  </si>
  <si>
    <t>226-FDN-AD/DIE/IOCIFED/2018</t>
  </si>
  <si>
    <t>227-FDN-AD/DIE/IOCIFED/2018</t>
  </si>
  <si>
    <t>228-FDN-AD/DIE/IOCIFED/2018</t>
  </si>
  <si>
    <t>229-FDN-AD/DIE/IOCIFED/2018</t>
  </si>
  <si>
    <t>234-FDN-AD/DIE/IOCIFED/2018</t>
  </si>
  <si>
    <t>235-FDN-AD/DIE/IOCIFED/2018</t>
  </si>
  <si>
    <t>236-FDN-AD/DIE/IOCIFED/2018</t>
  </si>
  <si>
    <t>237-FDN-AD/DIE/IOCIFED/2018</t>
  </si>
  <si>
    <t>238-FDN-AD/DIE/IOCIFED/2018</t>
  </si>
  <si>
    <t>239-FONDEN-API-AD/DIE/IOCIFED/2018</t>
  </si>
  <si>
    <t>240-FDN-AD/DIE/IOCIFED/2018</t>
  </si>
  <si>
    <t>241-FDN-AD/DIE/IOCIFED/2018</t>
  </si>
  <si>
    <t>242-FDN-AD/DIE/IOCIFED/2018</t>
  </si>
  <si>
    <t>243-FDN-AD/DIE/IOCIFED/2018</t>
  </si>
  <si>
    <t>244-FDN-AD/DIE/IOCIFED/2018</t>
  </si>
  <si>
    <t>245-FDN-AD/DIE/IOCIFED/2018</t>
  </si>
  <si>
    <t>246-FDN-AD/DIE/IOCIFED/2018</t>
  </si>
  <si>
    <t>247-FDN-AD/DIE/IOCIFED/2018</t>
  </si>
  <si>
    <t>249-FDN-AD/DIE/IOCIFED/2018</t>
  </si>
  <si>
    <t>250-FDN-AD/DIE/IOCIFED/2018</t>
  </si>
  <si>
    <t>251-FDN-AD/DIE/IOCIFED/2018</t>
  </si>
  <si>
    <t>252-FDN-AD/DIE/IOCIFED/2018</t>
  </si>
  <si>
    <t>258-FDN-AD/DIE/IOCIFED/2018</t>
  </si>
  <si>
    <t>259-FDN-AD/DIE/IOCIFED/2018</t>
  </si>
  <si>
    <t>260-FDN-AD/DIE/IOCIFED/2018</t>
  </si>
  <si>
    <t>261-FDN-AD/DIE/IOCIFED/2018</t>
  </si>
  <si>
    <t>262-FDN-AD/DIE/IOCIFED/2018</t>
  </si>
  <si>
    <t>263-FDN-AD/DIE/IOCIFED/2018</t>
  </si>
  <si>
    <t>264-FDN-AD/DIE/IOCIFED/2018</t>
  </si>
  <si>
    <t>265-FDN-AD/DIE/IOCIFED/2018</t>
  </si>
  <si>
    <t>266-FDN-AD/DIE/IOCIFED/2018</t>
  </si>
  <si>
    <t>267-FDN-AD/DIE/IOCIFED/2018</t>
  </si>
  <si>
    <t>268-FDN-AD/DIE/IOCIFED/2018</t>
  </si>
  <si>
    <t>269-FDN-AD/DIE/IOCIFED/2018</t>
  </si>
  <si>
    <t>270-FDN-AD/DIE/IOCIFED/2018</t>
  </si>
  <si>
    <t>272-FDN-AD/DIE/IOCIFED/2018</t>
  </si>
  <si>
    <t>273-FDN-AD/DIE/IOCIFED/2018</t>
  </si>
  <si>
    <t>274-FDN-AD/DIE/IOCIFED/2018</t>
  </si>
  <si>
    <t>275-FDN-AD/DIE/IOCIFED/2018</t>
  </si>
  <si>
    <t>276-FDN-AD/DIE/IOCIFED/2018</t>
  </si>
  <si>
    <t>277-FDN-AD/DIE/IOCIFED/2018</t>
  </si>
  <si>
    <t>279-FDN-AD/DIE/IOCIFED/2018</t>
  </si>
  <si>
    <t>280-FDN-AD/DIE/IOCIFED/2018</t>
  </si>
  <si>
    <t>281-FDN-AD/DIE/IOCIFED/2018</t>
  </si>
  <si>
    <t>282-FDN-AD/DIE/IOCIFED/2018</t>
  </si>
  <si>
    <t>283-FDN-AD/DIE/IOCIFED/2018</t>
  </si>
  <si>
    <t>284-FDN-AD/DIE/IOCIFED/2018</t>
  </si>
  <si>
    <t>285-FDN-AD/DIE/IOCIFED/2018</t>
  </si>
  <si>
    <t>286-FDN-AD/DIE/IOCIFED/2018</t>
  </si>
  <si>
    <t>287-FDN-AD/DIE/IOCIFED/2018</t>
  </si>
  <si>
    <t>288-FDN-AD/DIE/IOCIFED/2018</t>
  </si>
  <si>
    <t>289-FDN-AD/DIE/IOCIFED/2018</t>
  </si>
  <si>
    <t>290-FDN-AD/DIE/IOCIFED/2018</t>
  </si>
  <si>
    <t>291-FDN-AD/DIE/IOCIFED/2018</t>
  </si>
  <si>
    <t>292-FDN-AD/DIE/IOCIFED/2018</t>
  </si>
  <si>
    <t>293-FDN-AD/DIE/IOCIFED/2018</t>
  </si>
  <si>
    <t>294-FDN-AD/DIE/IOCIFED/2018</t>
  </si>
  <si>
    <t>295-FDN-AD/DIE/IOCIFED/2018</t>
  </si>
  <si>
    <t>296-FDN-AD/DIE/IOCIFED/2018</t>
  </si>
  <si>
    <t>297-FDN-AD/DIE/IOCIFED/2018</t>
  </si>
  <si>
    <t>298-FDN-AD/DIE/IOCIFED/2018</t>
  </si>
  <si>
    <t>299-FDN-AD/DIE/IOCIFED/2018</t>
  </si>
  <si>
    <t>300-FDN-AD/DIE/IOCIFED/2018</t>
  </si>
  <si>
    <t>301-FDN-AD/DIE/IOCIFED/2018</t>
  </si>
  <si>
    <t>302-FDN-AD/DIE/IOCIFED/2018</t>
  </si>
  <si>
    <t>303-FDN-AD/DIE/IOCIFED/2018</t>
  </si>
  <si>
    <t>304-FDN-AD/DIE/IOCIFED/2018</t>
  </si>
  <si>
    <t>305-FDN-AD/DIE/IOCIFED/2018</t>
  </si>
  <si>
    <t>306-FDN-AD/DIE/IOCIFED/2018</t>
  </si>
  <si>
    <t>307-FDN-AD/DIE/IOCIFED/2018</t>
  </si>
  <si>
    <t>309-FDN-AD/DIE/IOCIFED/2018</t>
  </si>
  <si>
    <t>310-FDN-AD/DIE/IOCIFED/2018</t>
  </si>
  <si>
    <t>311-FDN-AD/DIE/IOCIFED/2018</t>
  </si>
  <si>
    <t>312-FDN-AD/DIE/IOCIFED/2018</t>
  </si>
  <si>
    <t>313-FDN-AD/DIE/IOCIFED/2018</t>
  </si>
  <si>
    <t>314-FDN-AD/DIE/IOCIFED/2018</t>
  </si>
  <si>
    <t>315-FDN-AD/DIE/IOCIFED/2018</t>
  </si>
  <si>
    <t>316-FDN-AD/DIE/IOCIFED/2018</t>
  </si>
  <si>
    <t>317-FDN-AD/DIE/IOCIFED/2018</t>
  </si>
  <si>
    <t>318-FDN-AD/DIE/IOCIFED/2018</t>
  </si>
  <si>
    <t>319-FDN-AD/DIE/IOCIFED/2018</t>
  </si>
  <si>
    <t>320-FDN-AD/DIE/IOCIFED/2018</t>
  </si>
  <si>
    <t>321-FDN-AD/DIE/IOCIFED/2018</t>
  </si>
  <si>
    <t>322-FDN-AD/DIE/IOCIFED/2018</t>
  </si>
  <si>
    <t>323-FDN-AD/DIE/IOCIFED/2018</t>
  </si>
  <si>
    <t>324-FDN-AD/DIE/IOCIFED/2018</t>
  </si>
  <si>
    <t>325-FDN-AD/DIE/IOCIFED/2018</t>
  </si>
  <si>
    <t>326-FDN-AD/DIE/IOCIFED/2018</t>
  </si>
  <si>
    <t>327-FDN-AD/DIE/IOCIFED/2018</t>
  </si>
  <si>
    <t>328-FDN-AD/DIE/IOCIFED/2018</t>
  </si>
  <si>
    <t>329-FDN-AD/DIE/IOCIFED/2018</t>
  </si>
  <si>
    <t>330-FDN-AD/DIE/IOCIFED/2018</t>
  </si>
  <si>
    <t>331-FDN-AD/DIE/IOCIFED/2018</t>
  </si>
  <si>
    <t>332-FDN-AD/DIE/IOCIFED/2018</t>
  </si>
  <si>
    <t>333-FDN-AD/DIE/IOCIFED/2018</t>
  </si>
  <si>
    <t>334-FDN-AD/DIE/IOCIFED/2018</t>
  </si>
  <si>
    <t>335-FDN-AD/DIE/IOCIFED/2018</t>
  </si>
  <si>
    <t>336-FDN-AD/DIE/IOCIFED/2018</t>
  </si>
  <si>
    <t>337-FDN-AD/DIE/IOCIFED/2018</t>
  </si>
  <si>
    <t>338-FDN-AD/DIE/IOCIFED/2018</t>
  </si>
  <si>
    <t>339-FDN-AD/DIE/IOCIFED/2018</t>
  </si>
  <si>
    <t>340-FDN-AD/DIE/IOCIFED/2018</t>
  </si>
  <si>
    <t>341-FDN-AD/DIE/IOCIFED/2018</t>
  </si>
  <si>
    <t>342-FDN-AD/DIE/IOCIFED/2018</t>
  </si>
  <si>
    <t>343-FDN-AD/DIE/IOCIFED/2018</t>
  </si>
  <si>
    <t>344-FDN-AD/DIE/IOCIFED/2018</t>
  </si>
  <si>
    <t>345-FDN-AD/DIE/IOCIFED/2018</t>
  </si>
  <si>
    <t>346-FDN-AD/DIE/IOCIFED/2018</t>
  </si>
  <si>
    <t>347-FDN-AD/DIE/IOCIFED/2018</t>
  </si>
  <si>
    <t>348-FDN-AD/DIE/IOCIFED/2018</t>
  </si>
  <si>
    <t>349-FDN-AD/DIE/IOCIFED/2018</t>
  </si>
  <si>
    <t>350-FDN-AD/DIE/IOCIFED/2018</t>
  </si>
  <si>
    <t>351-FDN-AD/DIE/IOCIFED/2018</t>
  </si>
  <si>
    <t>352-FDN-AD/DIE/IOCIFED/2018</t>
  </si>
  <si>
    <t>353-FDN-AD/DIE/IOCIFED/2018</t>
  </si>
  <si>
    <t>354-FDN-AD/DIE/IOCIFED/2018</t>
  </si>
  <si>
    <t>355-FDN-AD/DIE/IOCIFED/2018</t>
  </si>
  <si>
    <t>356-FDN-AD/DIE/IOCIFED/2018</t>
  </si>
  <si>
    <t>357-FDN-AD/DIE/IOCIFED/2018</t>
  </si>
  <si>
    <t>358-FDN-AD/DIE/IOCIFED/2018</t>
  </si>
  <si>
    <t>359-FDN-AD/DIE/IOCIFED/2018</t>
  </si>
  <si>
    <t>360-FDN-AD/DIE/IOCIFED/2018</t>
  </si>
  <si>
    <t>361-FDN-AD/DIE/IOCIFED/2018</t>
  </si>
  <si>
    <t>362-FDN-AD/DIE/IOCIFED/2018</t>
  </si>
  <si>
    <t>363-FDN-AD/DIE/IOCIFED/2018</t>
  </si>
  <si>
    <t>364-FONDEN-API/AD/DIE/IOCIFED/2018</t>
  </si>
  <si>
    <t>365-FDN-AD/DIE/IOCIFED/2018</t>
  </si>
  <si>
    <t>366-FDN-AD/DIE/IOCIFED/2018</t>
  </si>
  <si>
    <t>367-FDN-AD/DIE/IOCIFED/2018</t>
  </si>
  <si>
    <t>368-FDN-AD/DIE/IOCIFED/2018</t>
  </si>
  <si>
    <t>369-FONDEN-API-AD/DIE/IOCIFED/2018</t>
  </si>
  <si>
    <t>370-FDN-AD/DIE/IOCIFED/2018</t>
  </si>
  <si>
    <t>371-FDN-AD/DIE/IOCIFED/2018</t>
  </si>
  <si>
    <t>372-FDN-AD/DIE/IOCIFED/2018</t>
  </si>
  <si>
    <t>377-FDN-AD/DIE/IOCIFED/2018</t>
  </si>
  <si>
    <t>378-FDN-AD/DIE/IOCIFED/2018</t>
  </si>
  <si>
    <t>379-FDN-AD/DIE/IOCIFED/2018</t>
  </si>
  <si>
    <t>380-FDN-AD/DIE/IOCIFED/2018</t>
  </si>
  <si>
    <t>381-FDN-AD/DIE/IOCIFED/2018</t>
  </si>
  <si>
    <t>382-FDN-AD/DIE/IOCIFED/2018</t>
  </si>
  <si>
    <t>383-FDN-AD/DIE/IOCIFED/2018</t>
  </si>
  <si>
    <t>384-FDN-AD/DIE/IOCIFED/2018</t>
  </si>
  <si>
    <t>385-FDN-AD/DIE/IOCIFED/2018</t>
  </si>
  <si>
    <t>386-FDN-AD/DIE/IOCIFED/2018</t>
  </si>
  <si>
    <t>387-FDN-AD/DIE/IOCIFED/2018</t>
  </si>
  <si>
    <t>388-FDN-AD/DIE/IOCIFED/2018</t>
  </si>
  <si>
    <t>411-FDN/LP/DIE/IOCIFED/2018</t>
  </si>
  <si>
    <t>412-FDN/LP/DIE/IOCIFED/2018</t>
  </si>
  <si>
    <t>413-FDN/LP/DIE/IOCIFED/2018</t>
  </si>
  <si>
    <t>414-FDN/LP/DIE/IOCIFED/2018</t>
  </si>
  <si>
    <t>415-FDN/LP/DIE/IOCIFED/2018</t>
  </si>
  <si>
    <t>416-FDN/LP/DIE/IOCIFED/2018</t>
  </si>
  <si>
    <t>417-FDN/LP/DIE/IOCIFED/2018</t>
  </si>
  <si>
    <t>418-FDN/LP/DIE/IOCIFED/2018</t>
  </si>
  <si>
    <t>419-FDN/LP/DIE/IOCIFED/2018</t>
  </si>
  <si>
    <t>420-FDN/LP/DIE/IOCIFED/2018</t>
  </si>
  <si>
    <t>421-FDN/LP/DIE/IOCIFED/2018</t>
  </si>
  <si>
    <t>422-FDN/LP/DIE/IOCIFED/2018</t>
  </si>
  <si>
    <t>423-FDN-AD/DIE/IOCIFED/2018</t>
  </si>
  <si>
    <t>424-FDN-AD/DIE/IOCIFED/2018</t>
  </si>
  <si>
    <t>425-FDN-AD/DIE/IOCIFED/2018</t>
  </si>
  <si>
    <t>426-FDN-AD/DIE/IOCIFED/2018</t>
  </si>
  <si>
    <t>427-FDN/AD/DIE/IOCIFED/2018</t>
  </si>
  <si>
    <t>429-FDN-AD/DIE/IOCIFED/2018</t>
  </si>
  <si>
    <t>430-FDN-AD/DIE/IOCIFED/2018</t>
  </si>
  <si>
    <t>431-FDN-AD/DIE/IOCIFED/2018</t>
  </si>
  <si>
    <t>432-FDN-AD/DIE/IOCIFED/2018</t>
  </si>
  <si>
    <t>433-FDN-AD/DIE/IOCIFED/2018</t>
  </si>
  <si>
    <t>434-FDN-AD/DIE/IOCIFED/2018</t>
  </si>
  <si>
    <t>435-FDN-AD/DIE/IOCIFED/2018</t>
  </si>
  <si>
    <t>436-FDN-AD/DIE/IOCIFED/2018</t>
  </si>
  <si>
    <t>437-FDN/AD/DIE/IOCIFED/2018</t>
  </si>
  <si>
    <t>438-FDN/LP/DIE/IOCIFED/2018</t>
  </si>
  <si>
    <t>438A-FDN/AD/DIE/IOCIFED/2018</t>
  </si>
  <si>
    <t>439-FDN/AD/DIE/IOCIFED/2018</t>
  </si>
  <si>
    <t>440-FDN/AD/DIE/IOCIFED/2018</t>
  </si>
  <si>
    <t>441-FDN/AD/DIE/IOCIFED/2018</t>
  </si>
  <si>
    <t>442-FDN/AD/DIE/IOCIFED/2018</t>
  </si>
  <si>
    <t>CONSTRUCCIONES PEEDSA, S.A. DE C.V.</t>
  </si>
  <si>
    <t>CARCI INGENIERÍA, S.A. DE C.V.</t>
  </si>
  <si>
    <t>INTERSTEEL STRUCTURES, S.A. DE C.V.</t>
  </si>
  <si>
    <t>LERCON CONSTRUCCIONES, S.A. DE C.V.</t>
  </si>
  <si>
    <t>CONSTRUCCIONES Y PROYECTO MATEO, S.A. DE C.V.</t>
  </si>
  <si>
    <t>CONSTRUCCIONES ALCAZAR ORTIZ, S.A. DE C.V.</t>
  </si>
  <si>
    <t>SANAEMM CONSTRUCCIONES, S. DE R. L. DE C.V.</t>
  </si>
  <si>
    <t>CONSTRUCTORA CUSUR, S.A. DE C.V.</t>
  </si>
  <si>
    <t>MATERIALES PARA REDES ELÉCTRICAS, S.A. DE C.V.</t>
  </si>
  <si>
    <t>GRUPO CUZULU DE CONSTRUCTORES, S.A. DE C.V.</t>
  </si>
  <si>
    <t>BELCO INGENIERIA S.A. DE C.V.</t>
  </si>
  <si>
    <t>TULUA CONSTRUCCIONES, S.A. DE C.V.</t>
  </si>
  <si>
    <t xml:space="preserve">PROYECTOS Y CONSTRUCCIÓN VEGA, S.A. DE C.V. </t>
  </si>
  <si>
    <t>CAMINOS Y PUENTES MALBER S.A. DE C.V.</t>
  </si>
  <si>
    <t>GRUPO TOPO TECNOLOGíA OBRAS Y PAVIMENTOS OPTIMIZADOS, S.A. DE C.V.</t>
  </si>
  <si>
    <t>CONSTRUCCIONES EL TÍO LUCAS, S.A. DE C.V.</t>
  </si>
  <si>
    <t xml:space="preserve">CONSTRUCCIONES SOTO &amp; SOTO, S.A. DE C.V. </t>
  </si>
  <si>
    <t>OPERADORA DE MAQUINARIA Y EQUIPOS, S.A. DE C.V.</t>
  </si>
  <si>
    <t>ITAEL CONSTRUCTORA, S.A. DE C.V.</t>
  </si>
  <si>
    <t>GRUPO OMESA DEL SURESTE S.A. DE C.V.</t>
  </si>
  <si>
    <t>CONSTRUCCIÓN E INGENIERÍA BÁSICA TAEMI, S.A. DE C.V.</t>
  </si>
  <si>
    <t>GUBE'DXE'GUIÉ DISEÑO Y CONSTRUCCIONES, S.A. DE C.V.</t>
  </si>
  <si>
    <t xml:space="preserve">GAEL EDIFICACIONES, S.A. DE C.V. </t>
  </si>
  <si>
    <t>MAVER INGENIERÍA ESPECIALISTAS,  S.A. DE C.V.</t>
  </si>
  <si>
    <t>ARQ. EDUARDO ALBERTO CÍRIGO HERNÁNDEZ</t>
  </si>
  <si>
    <t>CONSTRUCTORA KALISA, S.A DE C.V.</t>
  </si>
  <si>
    <t>SALCEDO CONSTRUCCIÓN Y SUPERVISIÓN, S.A. DE C.V.</t>
  </si>
  <si>
    <t>PEYRO SOCIETA, S.A. DE C.V.</t>
  </si>
  <si>
    <t>DISEÑO RETRO FUNCIONAL DE OAXACA, S. DE R.L. DE C.V.</t>
  </si>
  <si>
    <t>RASOSA CONSTRUCTORA, S.A. DE C.V.</t>
  </si>
  <si>
    <t>INFRAESTRUCTURA Y SUPERVISIÓN SIPSA, S.A. DE C.V.</t>
  </si>
  <si>
    <t>ARACATACA CONSTRUCTORES, S.A. DE C.V.</t>
  </si>
  <si>
    <t>INFRA INGENIERIA DEL VALLE, S.A. DE C.V.</t>
  </si>
  <si>
    <t>R &amp; M- INGENIERÍA ELÉCTRICA, S.A DE C.V</t>
  </si>
  <si>
    <t>ALIANZA EMPRESARIAL LARBIN, S.A. DE C.V.</t>
  </si>
  <si>
    <t>COMERCIALIZADORA Y CONSTRUCCIONES MASPI, S.A. DE C.V.</t>
  </si>
  <si>
    <t>INMOBILIARIA, PROYECTOS Y CONSTRUCCIONES GRIJAP, S.A. DE C.V.</t>
  </si>
  <si>
    <t>OBRA CIVIL E INFRAESTRUCTURA ATILA, S.A. DE C.V.</t>
  </si>
  <si>
    <t>ARQ. ELVIS JIMENEZ LOPEZ</t>
  </si>
  <si>
    <t>SUMINISTRADORA E IMPLEMENTOS LA YAKI, S.A. DE C.V.</t>
  </si>
  <si>
    <t>MONFAMEL, S.A DE CV.</t>
  </si>
  <si>
    <t>ING. MIGUEL VASQUEZ CHINCOYA</t>
  </si>
  <si>
    <t>SGRC OBRAS CIVILES Y ELÉCTRICAS, S.A. DE C.V.</t>
  </si>
  <si>
    <t>ESPACIOS INGENIERÍA, MANTENIMIENTO Y CONSTRUCCIÓN, S.A. DE C.V.</t>
  </si>
  <si>
    <t>EDIFICACIONES MANTENIMIENTO Y TRANSPORTES PARA LA CONSTRUCCIÓN ECOPROJET, S.A. DE C.V.</t>
  </si>
  <si>
    <t>MANTENIMIENTO Y CONSERVACION DE INMUEBLES OAXUCO, S. DE R.L. DE C.V.</t>
  </si>
  <si>
    <t>JG INMOBILIARIA DEL SUR, S. DE R. L. DE C.V.</t>
  </si>
  <si>
    <t>GRUPO CONSTRUCTOR Y CARRETERO IOTA-LAMBDA, SA DE CV</t>
  </si>
  <si>
    <t>PROYECTOS Y CONSTRUCCIONES YERUTNAE, S.A. DE C.V.</t>
  </si>
  <si>
    <t>CONSTRUCCIONES COLET, S.A. DE C.V.</t>
  </si>
  <si>
    <t>CONSTRUCCIONES CIVILES NEZAH, S.A. DE C.V.</t>
  </si>
  <si>
    <t>CASA-ETZY EDIFICACIONES, S.A. DE C.V.</t>
  </si>
  <si>
    <t>CONSTRUCCIONES, PROYECTOS Y AGREGADOS KARELY, S.A. DE C.V.</t>
  </si>
  <si>
    <t>TRUMP INGENIERÍA EN CONSTRUCCIÓN, S.A. DE C.V.</t>
  </si>
  <si>
    <t>MADERAS, MAQUINARIA Y CONSTRUCCIONES COLORADO, S.A  DE C,V.</t>
  </si>
  <si>
    <t xml:space="preserve">BINNY CONSTRUCCIONES, S.A. DE C.V. </t>
  </si>
  <si>
    <t>HELU CONSTRUCCIONES Y MATERIALES, S.A. DE C.V.</t>
  </si>
  <si>
    <t>CONSTRUCCIONES PROYECTOS Y MATERIALES MARIT-ZAS, S.A. DE C.V.</t>
  </si>
  <si>
    <t>DISTRIBUIDORA DE MATERIALES Y CONSTRUCCION MARU-YEKA, S.A. DE C.V.</t>
  </si>
  <si>
    <t>RUBEN CRUZ CONTRERAS</t>
  </si>
  <si>
    <t>MANTENIMIENTO, CONSERVACIÓN Y LIMPIEZA, S.A. DE C.V.</t>
  </si>
  <si>
    <t>GREHUGMAR, S.A. DE C.V.</t>
  </si>
  <si>
    <t>CONSTRUCCIONES Y MANTENIMIENTO LELUZ, S.A. DE C.V.</t>
  </si>
  <si>
    <t>OBRAS Y CONSTRUCCIONES DIARAM, S.A. DE C.V.</t>
  </si>
  <si>
    <t>GRUPO CONSTRUCTOR CONHIR, S.A. DE C.V.</t>
  </si>
  <si>
    <t>KAVIE CONSTRUARRENDADORA, S.A. DE C.V.</t>
  </si>
  <si>
    <t xml:space="preserve">ARCIGA ALVAREZ CONSTRUCIONES, S.A. DE C.V.. </t>
  </si>
  <si>
    <t>CONSTRUCCIONES CACTUS, S.A. DE C.V.</t>
  </si>
  <si>
    <t>INFRAESTRUCTURA  VALPARAISO  S.A. DE C.V.</t>
  </si>
  <si>
    <t>COMPAÑÍA CONSTRUCTORA Y COMERCIALIZADORA OCHOSER, S.A. DE C.V.</t>
  </si>
  <si>
    <t>LOMAVI, S.A. DE C.V.</t>
  </si>
  <si>
    <t>EDIFICACIÓN Y PROYECTOS DUAL, S.A. DE C.V.</t>
  </si>
  <si>
    <t>LAROUCH EDIFICA S.A. DE C.V.</t>
  </si>
  <si>
    <t>HICON ARQUITECTOS, S.A. DE C.V.</t>
  </si>
  <si>
    <t>CONSTRUCCIONES EFECTIVAS DE OAXACA S.A. DE C.V.</t>
  </si>
  <si>
    <t>SINERGIAS DEL ISTMO S.A. DE C.V.</t>
  </si>
  <si>
    <t>ESPACIOS Y DISEÑOS DE OAXACA S.A. DE C.V.</t>
  </si>
  <si>
    <t xml:space="preserve">CONSORCIO CONSTRUCTOR CRUDI, S.A. DE C.V. </t>
  </si>
  <si>
    <t>ARGO SERVICIOS INTEGRALES DE INGENIERIA Y ARQUITECTURA, S.A. DE C.V.</t>
  </si>
  <si>
    <t>DISTRIBUIDORA DE MATERIALES Y CONSTRUCCION YEKAS, S.A. DE C.V.</t>
  </si>
  <si>
    <t>SERVICIOS CONSTRUCTIVOS GUBIDXA, S.A. DE C.V.</t>
  </si>
  <si>
    <t>TLAOLA GRUPO CONSTRUCTOR S.A. DE C.V.</t>
  </si>
  <si>
    <t>CONCRETOS Y PAVIMENTOS BENGOCHEA, S.A. DE C.V..</t>
  </si>
  <si>
    <t xml:space="preserve">MAILO CONSTRUCCIONES  S.A.  DE C.V. </t>
  </si>
  <si>
    <t>CONSTRUCCIONES Y EDIFICACIONES BULMARO, S.A. DE C.V.</t>
  </si>
  <si>
    <t>INGENIERÍA CIVIL Y CONSTRUCCIONES YERSIA, S.A. DE C.V.</t>
  </si>
  <si>
    <t>GRUPO CONSTRUCTOR CAROSTEK, S.A. DE C.V.</t>
  </si>
  <si>
    <t>PROYECTOS Y OBRA CIVIL ARQUITECKTONIA, S.A. DE C.V.</t>
  </si>
  <si>
    <t>COSU CONSTRUCCIÓN, S.A. DE C.V.</t>
  </si>
  <si>
    <t>CAMINOS DEL SUR SEJUVE, S.A. DE C.V.</t>
  </si>
  <si>
    <t>MAQUINARIA Y CONSTRUCCIÓN SERUL,  S.A. DE C.V.</t>
  </si>
  <si>
    <t>LINE ROW EDIFICACIONES Y CONSTRUCCIONES, S.A. DE C.V.</t>
  </si>
  <si>
    <t>GRUPO INMOBILIARIO MEXBLOCK, S.A. DE C.V.</t>
  </si>
  <si>
    <t>RADHEON CONSTRUCTORA S.A. DE C.V.</t>
  </si>
  <si>
    <t>CONSULTORES DE LA CUENCA, S.A. DE C.V.</t>
  </si>
  <si>
    <t>ARCOXA CONSTRUCCIONES, S.A. DE C.V.</t>
  </si>
  <si>
    <t>MAXIMUS ARQUITECTURA + EDIFICACIONES, S.A. DE C.V.</t>
  </si>
  <si>
    <t>CONSTRUCTORA ZUCHIATE, S.A. DE C.V.</t>
  </si>
  <si>
    <t>NANAMI CONSTRUCCIONES DE ALTA DIMENSIÓN, S.A. DE C.V.</t>
  </si>
  <si>
    <t>ARQ. DEYSI ORTIZ MENDEZ</t>
  </si>
  <si>
    <t>GRUPO CONSTRUCTOR POLEA, S.A. DE .C.V.</t>
  </si>
  <si>
    <t>INGENIERIA Y HABILITACION VICARIO, S.A. DE C.V.</t>
  </si>
  <si>
    <t>JARYNA, S.A. DE C.V.</t>
  </si>
  <si>
    <t>CONSTRUCTORA HERES, S.A. DE C.V.</t>
  </si>
  <si>
    <t>DICOS CONSTRUCTORES E INNOVADORES, S.A. DE C.V.</t>
  </si>
  <si>
    <t>ROBLES Y GOPAR CONSTRUCTORES, S.A DE C.V.</t>
  </si>
  <si>
    <t>PROYECTOS Y CONSTRUCCIONES PAMILCE, S.A. DE C.V.</t>
  </si>
  <si>
    <t>MCCM HIDRÁULICA S.A. DE C.V.</t>
  </si>
  <si>
    <t>FREDDY ELOY GOMEZ LLAVEN</t>
  </si>
  <si>
    <t>EDUARDO BAUTISTA RAMIREZ</t>
  </si>
  <si>
    <t>OBRAS DE INFRAESTRUCTURAS Y SANEAMIENTO DE ANTEQUERA, S.A. DE C.V.</t>
  </si>
  <si>
    <t>CHRISTIAN GÓMEZ GARCÍA</t>
  </si>
  <si>
    <t>CONSTRUCCIONES Y SERVICIOS ESPECIALIZADOS TÚNEZ, S.A. DE C.V.</t>
  </si>
  <si>
    <t>EDIFICACIONES EMURSA, S.A. DE C.V.</t>
  </si>
  <si>
    <t>ARQUITECTURA CONSTRUCCION Y PROYECTOS DE OAXACA  S.A. DE C.V.</t>
  </si>
  <si>
    <t>002-FONREC/AD/DIE/IOCIFED/2018</t>
  </si>
  <si>
    <t>003-FONREC/AD/DIE/IOCIFED/2018</t>
  </si>
  <si>
    <t>004-FONREC/AD/DIE/IOCIFED/2018</t>
  </si>
  <si>
    <t>008-FONREC/AD/DIE/IOCIFED/2018</t>
  </si>
  <si>
    <t>009-FONREC/AD/DIE/IOCIFED/2018</t>
  </si>
  <si>
    <t>010-FONREC/AD/DIE/IOCIFED/2018</t>
  </si>
  <si>
    <t>012-FONREC/LP/DIE/IOCIFED/2018</t>
  </si>
  <si>
    <t>013-FONREC/LP/DIE/IOCIFED/2018</t>
  </si>
  <si>
    <t>014-FONREC/LP/DIE/IOCIFED/2018</t>
  </si>
  <si>
    <t>015-FONREC/LP/DIE/IOCIFED/2018</t>
  </si>
  <si>
    <t>016-FONREC/LP/DIE/IOCIFED/2018</t>
  </si>
  <si>
    <t>017-FONREC/LP/DIE/IOCIFED/2018</t>
  </si>
  <si>
    <t>018-FONREC/LP/DIE/IOCIFED/2018</t>
  </si>
  <si>
    <t>019-FONREC/AD/DIE/IOCIFED/2018</t>
  </si>
  <si>
    <t>021-FONREC/AD/DIE/IOCIFED/2018</t>
  </si>
  <si>
    <t>024-FONREC/AD/DIE/IOCIFED/2018</t>
  </si>
  <si>
    <t>025-FONREC/AD/DIE/IOCIFED/2018</t>
  </si>
  <si>
    <t>Fonrec</t>
  </si>
  <si>
    <t>EO-920039998-N2-2018</t>
  </si>
  <si>
    <t>EO-920039998-N3-2018</t>
  </si>
  <si>
    <t>EO-920039998-N4-2018</t>
  </si>
  <si>
    <t>EO-920039998-N5-2018</t>
  </si>
  <si>
    <t>EO-920039998-N6-2018</t>
  </si>
  <si>
    <t>EO-920039998-N23-2018</t>
  </si>
  <si>
    <t>GUBE'DXE'GUIÉ DISEÑO Y CONSTRUCCIONES, S.A DE C.V.</t>
  </si>
  <si>
    <t>EDIFICACIONES Y OBRAS CIVILES KACHIÑA, S.A. DE C.V.</t>
  </si>
  <si>
    <t>CONSTRUCCIONES CABIO, S.A. DE C.V.</t>
  </si>
  <si>
    <t xml:space="preserve">CLARO CORPORATIVO ESTRUCTURAL, S.A. DE C.V. </t>
  </si>
  <si>
    <t>CONSTRUCCIONES EDSAL, S.A. DE C.V.</t>
  </si>
  <si>
    <t>VAYPESA CONSTRUCCIONES, S.A. DE C.V.</t>
  </si>
  <si>
    <t>CONSTRUCTORA Y ARRENDADORA HERMOLEON, S.A DE C.V.</t>
  </si>
  <si>
    <t>23 DE JULIO DE 2018</t>
  </si>
  <si>
    <t>31 DE AGOSTO DE 2018</t>
  </si>
  <si>
    <t>12 DE OCTUBRE  DE 2018</t>
  </si>
  <si>
    <t>12 DE DICIEMBRE  DE 2018</t>
  </si>
  <si>
    <t xml:space="preserve">CONSTRUCCIÓN DE EDIFICIO "A" (3 AULAS DIDÁCTICAS, DIRECCIÓN Y SERVICIOS SANITARIOS) </t>
  </si>
  <si>
    <t>CONSTRUCCIÓN DE EDIFICIO "B" Y REHABILITACIÓN DE MUROS EN EDIFICIO "A"</t>
  </si>
  <si>
    <t>REPARACIÓN DE FISURAS, GRIETAS, APLANADO EN MUROS, APLICACIÓN DE PINTURA, COLOCACIÓN DE PISOS Y AZULEJO EN EDIFICIO "B", "C", "D", "G" Y "K"</t>
  </si>
  <si>
    <t>REPARACIÓN DE MUROS EN SANITARIOS</t>
  </si>
  <si>
    <t xml:space="preserve">EDIFICIO "A" REPARACIÓN DE FISURAS EN MUROS </t>
  </si>
  <si>
    <t xml:space="preserve">EN EDIFICIOS "A", "B" REPARACIÓN DE LOSAS, MUROS Y PLAFONES </t>
  </si>
  <si>
    <t>REHABILITACIÓN DE MUROS, PISOS DE CONCRETO Y DE CERAMICA Y REPARACIÓN DE TECHUMBRE DE GIMNASIO UNIVERSITARIO CU. REPARACIÓN DE MUROS Y APLANADOS, SUSTITUCIÓN DE AZULEJOS, CRISTALES ROTOS, FALSO PLAFONES Y REVISIÓN DE INSTALACIONES ELECTRICAS DE UABJO-BIBLIOTECA CENTRAL, REHABILITACIÓN DE MUROS, PLAFONES, MUEBLES SANITARIOS, CAMBIO DE AZULEJOS Y REHABILITACIÓN EN LOSA Y COLUMNAS DE RECTORÍA B., REHABILITACIÓN EN JUNTAS CONSTRUCTIVAS EN ESC, MUROS, APLANADOS EN COLUMNAS Y TRABES, REEMPLAZO DE PLAFONES Y CRISTALES ROTOS DE RECTORÍA A, REHABILITACIÓN DE BARDA PERIMETRAL DE CAMPUS UNIVERSITARIO, REHABILITACIÓN DE MUROS DE BARDA PERIMETRAL Y CUBIERTA DE LÁMINA GALVANIZADA DE GRADERIAS DE LA CANCHA DE FUTBOL DE LA UABJO, REHABILITACIÓN DE MUROS, TRABES DE CONCRETO, APLANADOS EN COLUMNAS, TRABES, PLAFON Y CRISTALES ROTOS DE RECTORÍA C, REHABILITACIÓN DE FISURAS EN MUROS Y COLUMNAS, REPARACIÓN DE SEPARACIÓN EN CUBIERTA CON MURO DE LA DIR. SERV. EDITORIALES TALLER DE IMPRENTA.</t>
  </si>
  <si>
    <t>REHABILITACIÓN EN COLUMNAS Y MUROS, CON REPOSICIÓN DE ACABADOS EN LOSETAS DE LOS EDIFICIOS H1 Y H2.</t>
  </si>
  <si>
    <t>EDIFICIO "A" RECONSTRUCCIÓN DE LA BARDA PERIMETRAL, COLUMNAS, TRABES Y MUROS. EDIFICIO "B" RECONSTRUCCIÓN DE COLUMNAS, TRABES Y MUROS</t>
  </si>
  <si>
    <t>REHABILITACIÓN DE COLUMNAS Y MUROS.</t>
  </si>
  <si>
    <t>REHABILITACIÓN DE MUROS DIVISORIOS Y COLUMNAS EN EDIFICIO A1, EN FACULTAD DE CIENCIAS QUIMICAS</t>
  </si>
  <si>
    <t>REHABILITACIÓN DE MUROS DE TABICÓN Y JUNTAS CONSTRUCTIVAS EN EDIFICIO 1.</t>
  </si>
  <si>
    <t>REPOSICIÓN TOTAL DE LOS EDIFICIOS A,B Y C.</t>
  </si>
  <si>
    <t>RECTORÍA, VICERRECTORÍA Y CUBÍCULO DE MAESTROS; REPARACIÓN DE MUROS Y SUSTITUCIÓN DE TEJA, BIBLIOTECA, REPARACIÓN DE MUROS Y SUSTITUCIÓN DE TEJA, REFUERZO PARA COLOCACIÓN DE TEJA Y COLOCACIÓN DE CANCELERÍA, CONSTRUCCIÓN DE AUDITORIO.</t>
  </si>
  <si>
    <t>REHABILITACIÓN DE LOS EDIFICIOS "A", "B", "F", "G", "H" Y "J"</t>
  </si>
  <si>
    <t>SUSTITUCION DE EDIFICIO "A","B","F", "G" Y "H". REHABILITACIÓN DE EDIFICIO "D" Y MURO DE ACCESO.</t>
  </si>
  <si>
    <t>CONSTRUCCIÓN DE CUBO DE ESCALERA EN EDIFICIO "A"</t>
  </si>
  <si>
    <t>RECONSTRUCCIÓN DE ESPACIOS EDUCATIVOS AFECTADOS POR EL SISMO DE 8.2 EN TELEBACHILLERATO COMUNITARIO NUM. 51</t>
  </si>
  <si>
    <t>RECONSTRUCCIÓN DE ESPACIOS EDUCATIVOS AFECTADOS POR EL SISMO DE 8.2 EN COLEGIO DE ESTUDIOS CIENTIFICOS Y TECNOLOGICOS PLANTEL NUM.22 IXTEPEC</t>
  </si>
  <si>
    <t>RECONSTRUCCIÓN DE ESPACIOS EDUCATIVOS AFECTADOS POR EL SISMO DE 8.2 EN PLANTEL COBAO NUM. 02 ESPINAL</t>
  </si>
  <si>
    <t>RECONSTRUCCIÓN DE ESPACIOS EDUCATIVOS AFECTADOS POR EL SISMO DE 7.1 EN FACULTAD DE ENFERMERIA DE HUAJUAPAN (UABJO)</t>
  </si>
  <si>
    <t>RECONSTRUCCIÓN DE ESPACIOS EDUCATIVOS AFECTADOS POR EL SISMO DE 7.1 EN BACHILLERATO INTEGRAL COMUNITARIO DE SAN JERONIMO NUCHITA</t>
  </si>
  <si>
    <t>RECONSTRUCCIÓN DE ESPACIOS EDUCATIVOS AFECTADOS POR EL SISMO DE 7.1 EN IEBO CENTRO NUM 186 TEOTONGO</t>
  </si>
  <si>
    <t>RECONSTRUCCIÓN DE ESPACIOS EDUCATIVOS AFECTADOS POR EL SISMO DE 8.2 EN UNIVERSIDAD AUTONOMA BENITO JUAREZ DE OAXACA (UABJO)</t>
  </si>
  <si>
    <t>RECONSTRUCCIÓN DE ESPACIOS EDUCATIVOS AFECTADOS POR EL SISMO DE 8.2 EN LA FACULTAD DE ODONTOLOGIA (UABJO)</t>
  </si>
  <si>
    <t>RECONSTRUCCIÓN DE ESPACIOS EDUCATIVOS AFECTADOS POR EL SISMO DE 8.2 EN FACULTAD DE IDIOMAS (UABJO)</t>
  </si>
  <si>
    <t>RECONSTRUCCIÓN DE ESPACIOS EDUCATIVOS AFECTADOS POR EL SISMO DE 8.2 EN FACULTAD DE ARQUITECTURA (UABJO)</t>
  </si>
  <si>
    <t>RECONSTRUCCIÓN DE ESPACIOS EDUCATIVOS AFECTADOS POR EL SISMO DE 8.2 EN FACULTAD DE CIENCIAS QUIMICAS (UABJO)</t>
  </si>
  <si>
    <t>RECONSTRUCCIÓN DE ESPACIOS EDUCATIVOS AFECTADOS POR EL SISMO DE 8.2 EN ESCUELA DE ENFERMERIA Y OBSTETRICIA (UABJO)</t>
  </si>
  <si>
    <t>RECONSTRUCCIÓN DE ESPACIOS EDUCATIVOS AFECTADOS POR EL SISMO DE 8.2 EN ESCUELA PREPARATORIA NUM. 4  (UABJO)</t>
  </si>
  <si>
    <t xml:space="preserve">RECONSTRUCCIÓN DE ESPACIOS EDUCATIVOS AFECTADOS POR EL SISMO DE 8.2 EN UNIVERSIDAD DEL ISTMO CAMPUS JUCHITAN, EXTENSIÓN DEL PLANTEL DE CIUDAD IXTEPEC, UBICADO EN LA LOCALIDAD DE LA VENTOSA EN EL MUNICIPIO DE LA HEROICA CIUDAD DE JUCHITAN DE ZARAGOZA  </t>
  </si>
  <si>
    <t>RECONSTRUCCIÓN DE ESPACIOS EDUCATIVOS AFECTADOS POR EL SISMO DE 8.2 EN PLANTEL COBAO NUM. 35 JALAPA DEL MARQUES</t>
  </si>
  <si>
    <t>RECONSTRUCCIÓN DE ESPACIOS EDUCATIVOS AFECTADOS POR EL SISMO DE 8.2 EN IEBO NUM. 15 SAN FRANCISCO DEL MAR.</t>
  </si>
  <si>
    <t>RECONSTRUCCIÓN DE ESPACIOS EDUCATIVOS AFECTADOS POR EL SISMO DE 8.2 EN COLEGIO DE ESTUDIOS CIENTIFICOS Y TECNOLOGICOS PLANTEL NUM.23 JUCHITAN</t>
  </si>
  <si>
    <t>19 DE DICIEMBRE  DE 2018</t>
  </si>
  <si>
    <t>26 DE OCTUBRE DE 2018</t>
  </si>
  <si>
    <t>16 DE SEPTIEMBRE  DE 2018</t>
  </si>
  <si>
    <t>19 DE SEPTIEMBRE DE 2019</t>
  </si>
  <si>
    <t>23 DE MARZO DE 2019</t>
  </si>
  <si>
    <t>07 DE OCTUBRE DE 2019</t>
  </si>
  <si>
    <t>10 DE ABRIL DE 2019</t>
  </si>
  <si>
    <t xml:space="preserve">001-R33/AD/DIE/IOCIFED/2018 </t>
  </si>
  <si>
    <t xml:space="preserve">002-R33/AD/DIE/IOCIFED/2018 </t>
  </si>
  <si>
    <t xml:space="preserve">003-R33/AD/DIE/IOCIFED/2018 </t>
  </si>
  <si>
    <t xml:space="preserve">004-R33/AD/DIE/IOCIFED/2018 </t>
  </si>
  <si>
    <t xml:space="preserve">005-R33/AD/DIE/IOCIFED/2018 </t>
  </si>
  <si>
    <t xml:space="preserve">006-R33/AD/DIE/IOCIFED/2018 </t>
  </si>
  <si>
    <t xml:space="preserve">007-R33/AD/DIE/IOCIFED/2018 </t>
  </si>
  <si>
    <t xml:space="preserve">008-R33/AD/DIE/IOCIFED/2018 </t>
  </si>
  <si>
    <t xml:space="preserve">009-R33/AD/DIE/IOCIFED/2018 </t>
  </si>
  <si>
    <t xml:space="preserve">010-R33/AD/DIE/IOCIFED/2018 </t>
  </si>
  <si>
    <t xml:space="preserve">011-R33/AD/DIE/IOCIFED/2018 </t>
  </si>
  <si>
    <t xml:space="preserve">012-R33/AD/DIE/IOCIFED/2018 </t>
  </si>
  <si>
    <t xml:space="preserve">013-R33/AD/DIE/IOCIFED/2018 </t>
  </si>
  <si>
    <t xml:space="preserve">014-R33/AD/DIE/IOCIFED/2018 </t>
  </si>
  <si>
    <t xml:space="preserve">015-R33/AD/DIE/IOCIFED/2018 </t>
  </si>
  <si>
    <t xml:space="preserve">016-R33/AD/DIE/IOCIFED/2018 </t>
  </si>
  <si>
    <t xml:space="preserve">017-R33/AD/DIE/IOCIFED/2018 </t>
  </si>
  <si>
    <t xml:space="preserve">018-R33/AD/DIE/IOCIFED/2018 </t>
  </si>
  <si>
    <t xml:space="preserve">019-R33/AD/DIE/IOCIFED/2018 </t>
  </si>
  <si>
    <t xml:space="preserve">020-R33/AD/DIE/IOCIFED/2018 </t>
  </si>
  <si>
    <t xml:space="preserve">021-R33/AD/DIE/IOCIFED/2018 </t>
  </si>
  <si>
    <t xml:space="preserve">022-R33/AD/DIE/IOCIFED/2018 </t>
  </si>
  <si>
    <t xml:space="preserve">023-R33/AD/DIE/IOCIFED/2018 </t>
  </si>
  <si>
    <t xml:space="preserve">025-R33/AD/DIE/IOCIFED/2018 </t>
  </si>
  <si>
    <t xml:space="preserve">026-R33/AD/DIE/IOCIFED/2018 </t>
  </si>
  <si>
    <t xml:space="preserve">028-R33/AD/DIE/IOCIFED/2018 </t>
  </si>
  <si>
    <t xml:space="preserve">029-R33/AD/DIE/IOCIFED/2018 </t>
  </si>
  <si>
    <t xml:space="preserve">030-R33/AD/DIE/IOCIFED/2018 </t>
  </si>
  <si>
    <t xml:space="preserve">031-R33/AD/DIE/IOCIFED/2018 </t>
  </si>
  <si>
    <t xml:space="preserve">032-R33/AD/DIE/IOCIFED/2018 </t>
  </si>
  <si>
    <t xml:space="preserve">033-R33/AD/DIE/IOCIFED/2018 </t>
  </si>
  <si>
    <t xml:space="preserve">034-R33/AD/DIE/IOCIFED/2018 </t>
  </si>
  <si>
    <t xml:space="preserve">035-R33/AD/DIE/IOCIFED/2018 </t>
  </si>
  <si>
    <t xml:space="preserve">036-R33/AD/DIE/IOCIFED/2018 </t>
  </si>
  <si>
    <t xml:space="preserve">037-R33/AD/DIE/IOCIFED/2018 </t>
  </si>
  <si>
    <t xml:space="preserve">038-R33/AD/DIE/IOCIFED/2018 </t>
  </si>
  <si>
    <t xml:space="preserve">042-R33/AD/DIE/IOCIFED/2018 </t>
  </si>
  <si>
    <t xml:space="preserve">043-R33/AD/DIE/IOCIFED/2018 </t>
  </si>
  <si>
    <t xml:space="preserve">044-R33/AD/DIE/IOCIFED/2018 </t>
  </si>
  <si>
    <t xml:space="preserve">045-R33/AD/DIE/IOCIFED/2018 </t>
  </si>
  <si>
    <t xml:space="preserve">046-R33/AD/DIE/IOCIFED/2018 </t>
  </si>
  <si>
    <t xml:space="preserve">047-R33/AD/DIE/IOCIFED/2018 </t>
  </si>
  <si>
    <t xml:space="preserve">048-R33/AD/DIE/IOCIFED/2018 </t>
  </si>
  <si>
    <t xml:space="preserve">049-R33/AD/DIE/IOCIFED/2018 </t>
  </si>
  <si>
    <t xml:space="preserve">050-R33/AD/DIE/IOCIFED/2018 </t>
  </si>
  <si>
    <t xml:space="preserve">051-R33/AD/DIE/IOCIFED/2018 </t>
  </si>
  <si>
    <t xml:space="preserve">052-R33/AD/DIE/IOCIFED/2018 </t>
  </si>
  <si>
    <t xml:space="preserve">053-R33/AD/DIE/IOCIFED/2018 </t>
  </si>
  <si>
    <t xml:space="preserve">056-R33/LP/DIE/IOCIFED/2018 </t>
  </si>
  <si>
    <t xml:space="preserve">057-R33/LP/DIE/IOCIFED/2018 </t>
  </si>
  <si>
    <t xml:space="preserve">058-R33/LP/DIE/IOCIFED/2018 </t>
  </si>
  <si>
    <t xml:space="preserve">059-R33/LP/DIE/IOCIFED/2018 </t>
  </si>
  <si>
    <t xml:space="preserve">060-R33/LP/DIE/IOCIFED/2018 </t>
  </si>
  <si>
    <t xml:space="preserve">061-R33/LP/DIE/IOCIFED/2018 </t>
  </si>
  <si>
    <t xml:space="preserve">062-R33/LP/DIE/IOCIFED/2018 </t>
  </si>
  <si>
    <t xml:space="preserve">063-R33/LP/DIE/IOCIFED/2018 </t>
  </si>
  <si>
    <t xml:space="preserve">064-R33/LP/DIE/IOCIFED/2018 </t>
  </si>
  <si>
    <t xml:space="preserve">065-R33/LP/DIE/IOCIFED/2018 </t>
  </si>
  <si>
    <t xml:space="preserve">066-R33/LP/DIE/IOCIFED/2018 </t>
  </si>
  <si>
    <t xml:space="preserve">067-R33/LP/DIE/IOCIFED/2018 </t>
  </si>
  <si>
    <t xml:space="preserve">068-R33/LP/DIE/IOCIFED/2018 </t>
  </si>
  <si>
    <t xml:space="preserve">069-R33/LP/DIE/IOCIFED/2018 </t>
  </si>
  <si>
    <t xml:space="preserve">070-R33/LP/DIE/IOCIFED/2018 </t>
  </si>
  <si>
    <t xml:space="preserve">071-R33/LP/DIE/IOCIFED/2018 </t>
  </si>
  <si>
    <t xml:space="preserve">072-R33/LP/DIE/IOCIFED/2018 </t>
  </si>
  <si>
    <t xml:space="preserve">073-R33/LP/DIE/IOCIFED/2018 </t>
  </si>
  <si>
    <t xml:space="preserve">074-R33/LP/DIE/IOCIFED/2018 </t>
  </si>
  <si>
    <t xml:space="preserve">075-R33/LP/DIE/IOCIFED/2018 </t>
  </si>
  <si>
    <t xml:space="preserve">076-R33/LP/DIE/IOCIFED/2018 </t>
  </si>
  <si>
    <t xml:space="preserve">077-R33/LP/DIE/IOCIFED/2018 </t>
  </si>
  <si>
    <t xml:space="preserve">078-R33/LP/DIE/IOCIFED/2018 </t>
  </si>
  <si>
    <t xml:space="preserve">079-R33/LP/DIE/IOCIFED/2018 </t>
  </si>
  <si>
    <t xml:space="preserve">080-R33/LP/DIE/IOCIFED/2018 </t>
  </si>
  <si>
    <t xml:space="preserve">081-R33/AD/DIE/IOCIFED/2018 </t>
  </si>
  <si>
    <t xml:space="preserve">082-R33/AD/DIE/IOCIFED/2018 </t>
  </si>
  <si>
    <t xml:space="preserve">083-R33/AD/DIE/IOCIFED/2018 </t>
  </si>
  <si>
    <t>085-R33/AD/DIE/IOCIFED/2018</t>
  </si>
  <si>
    <t>086-R33/AD/DIE/IOCIFED/2018</t>
  </si>
  <si>
    <t>087-R33/AD/DIE/IOCIFED/2018</t>
  </si>
  <si>
    <t xml:space="preserve">088-R33/AD/DIE/IOCIFED/2018 </t>
  </si>
  <si>
    <t xml:space="preserve">089-R33/AD/DIE/IOCIFED/2018 </t>
  </si>
  <si>
    <t xml:space="preserve">090-R33/AD/DIE/IOCIFED/2018 </t>
  </si>
  <si>
    <t xml:space="preserve">091-R33/AD/DIE/IOCIFED/2018 </t>
  </si>
  <si>
    <t xml:space="preserve">092-R33/AD/DIE/IOCIFED/2018 </t>
  </si>
  <si>
    <t xml:space="preserve">093-R33/AD/DIE/IOCIFED/2018 </t>
  </si>
  <si>
    <t xml:space="preserve">094-R33/AD/DIE/IOCIFED/2018 </t>
  </si>
  <si>
    <t xml:space="preserve">095-R33/AD/DIE/IOCIFED/2018 </t>
  </si>
  <si>
    <t xml:space="preserve">096-R33/AD/DIE/IOCIFED/2018 </t>
  </si>
  <si>
    <t xml:space="preserve">097-R33/AD/DIE/IOCIFED/2018 </t>
  </si>
  <si>
    <t xml:space="preserve">098-R33/AD/DIE/IOCIFED/2018 </t>
  </si>
  <si>
    <t xml:space="preserve">099-R33/AD/DIE/IOCIFED/2018 </t>
  </si>
  <si>
    <t xml:space="preserve">100-R33/AD/DIE/IOCIFED/2018 </t>
  </si>
  <si>
    <t xml:space="preserve">101-R33/AD/DIE/IOCIFED/2018 </t>
  </si>
  <si>
    <t xml:space="preserve">102-R33/AD/DIE/IOCIFED/2018 </t>
  </si>
  <si>
    <t xml:space="preserve">103-R33/AD/DIE/IOCIFED/2018 </t>
  </si>
  <si>
    <t xml:space="preserve">104-R33/AD/DIE/IOCIFED/2018 </t>
  </si>
  <si>
    <t xml:space="preserve">105-R33/AD/DIE/IOCIFED/2018 </t>
  </si>
  <si>
    <t xml:space="preserve">106-R33/AD/DIE/IOCIFED/2018 </t>
  </si>
  <si>
    <t xml:space="preserve">107-R33/AD/DIE/IOCIFED/2018 </t>
  </si>
  <si>
    <t xml:space="preserve">108-R33/AD/DIE/IOCIFED/2018 </t>
  </si>
  <si>
    <t xml:space="preserve">109-R33/AD/DIE/IOCIFED/2018 </t>
  </si>
  <si>
    <t xml:space="preserve">110-R33/AD/DIE/IOCIFED/2018 </t>
  </si>
  <si>
    <t xml:space="preserve">111-R33/AD/DIE/IOCIFED/2018 </t>
  </si>
  <si>
    <t xml:space="preserve">112-R33/AD/DIE/IOCIFED/2018 </t>
  </si>
  <si>
    <t xml:space="preserve">113-R33/AD/DIE/IOCIFED/2018 </t>
  </si>
  <si>
    <t xml:space="preserve">114-R33/AD/DIE/IOCIFED/2018 </t>
  </si>
  <si>
    <t xml:space="preserve">115-R33/AD/DIE/IOCIFED/2018 </t>
  </si>
  <si>
    <t xml:space="preserve">116-R33/AD/DIE/IOCIFED/2018 </t>
  </si>
  <si>
    <t xml:space="preserve">117-R33/AD/DIE/IOCIFED/2018 </t>
  </si>
  <si>
    <t xml:space="preserve">118-R33/AD/DIE/IOCIFED/2018 </t>
  </si>
  <si>
    <t xml:space="preserve">119-R33/AD/DIE/IOCIFED/2018 </t>
  </si>
  <si>
    <t xml:space="preserve">120-R33/AD/DIE/IOCIFED/2018 </t>
  </si>
  <si>
    <t xml:space="preserve">121-R33/AD/DIE/IOCIFED/2018 </t>
  </si>
  <si>
    <t xml:space="preserve">122-R33/AD/DIE/IOCIFED/2018 </t>
  </si>
  <si>
    <t xml:space="preserve">124-R33/AD/DIE/IOCIFED/2018 </t>
  </si>
  <si>
    <t xml:space="preserve">125-R33/AD/DIE/IOCIFED/2018 </t>
  </si>
  <si>
    <t xml:space="preserve">126-R33/AD/DIE/IOCIFED/2018 </t>
  </si>
  <si>
    <t xml:space="preserve">127-R33/AD/DIE/IOCIFED/2018 </t>
  </si>
  <si>
    <t xml:space="preserve">128-R33/AD/DIE/IOCIFED/2018 </t>
  </si>
  <si>
    <t xml:space="preserve">129-R33/AD/DIE/IOCIFED/2018 </t>
  </si>
  <si>
    <t xml:space="preserve">130-R33/AD/DIE/IOCIFED/2018 </t>
  </si>
  <si>
    <t xml:space="preserve">131-R33/AD/DIE/IOCIFED/2018 </t>
  </si>
  <si>
    <t xml:space="preserve">132-R33/AD/DIE/IOCIFED/2018 </t>
  </si>
  <si>
    <t xml:space="preserve">133-R33/AD/DIE/IOCIFED/2018 </t>
  </si>
  <si>
    <t xml:space="preserve">135-R33/AD/DIE/IOCIFED/2018 </t>
  </si>
  <si>
    <t xml:space="preserve">136-R33/AD/DIE/IOCIFED/2018 </t>
  </si>
  <si>
    <t xml:space="preserve">137-R33/AD/DIE/IOCIFED/2018 </t>
  </si>
  <si>
    <t xml:space="preserve">138-R33/AD/DIE/IOCIFED/2018 </t>
  </si>
  <si>
    <t xml:space="preserve">139-R33/AD/DIE/IOCIFED/2018 </t>
  </si>
  <si>
    <t xml:space="preserve">140-R33/AD/DIE/IOCIFED/2018 </t>
  </si>
  <si>
    <t xml:space="preserve">141-R33/AD/DIE/IOCIFED/2018 </t>
  </si>
  <si>
    <t xml:space="preserve">142-R33/AD/DIE/IOCIFED/2018 </t>
  </si>
  <si>
    <t xml:space="preserve">143-R33/AD/DIE/IOCIFED/2018 </t>
  </si>
  <si>
    <t xml:space="preserve">144-R33/AD/DIE/IOCIFED/2018 </t>
  </si>
  <si>
    <t xml:space="preserve">145-R33/AD/DIE/IOCIFED/2018 </t>
  </si>
  <si>
    <t xml:space="preserve">146-R33/AD/DIE/IOCIFED/2018 </t>
  </si>
  <si>
    <t xml:space="preserve">147-R33/AD/DIE/IOCIFED/2018 </t>
  </si>
  <si>
    <t xml:space="preserve">149-R33/AD/DIE/IOCIFED/2018 </t>
  </si>
  <si>
    <t xml:space="preserve">150-R33/AD/DIE/IOCIFED/2018 </t>
  </si>
  <si>
    <t xml:space="preserve">151-R33/AD/DIE/IOCIFED/2018 </t>
  </si>
  <si>
    <t xml:space="preserve">153-R33/AD/DIE/IOCIFED/2018 </t>
  </si>
  <si>
    <t xml:space="preserve">154-R33/LP/DIE/IOCIFED/2018 </t>
  </si>
  <si>
    <t xml:space="preserve">155-R33/LP/DIE/IOCIFED/2018 </t>
  </si>
  <si>
    <t xml:space="preserve">156-R33/LP/DIE/IOCIFED/2018 </t>
  </si>
  <si>
    <t xml:space="preserve">157-R33/LP/DIE/IOCIFED/2018 </t>
  </si>
  <si>
    <t xml:space="preserve">158-R33/AD/DIE/IOCIFED/2018 </t>
  </si>
  <si>
    <t xml:space="preserve">159-R33/AD/DIE/IOCIFED/2018 </t>
  </si>
  <si>
    <t xml:space="preserve">160-R33/AD/DIE/IOCIFED/2018 </t>
  </si>
  <si>
    <t xml:space="preserve">161-R33/AD/DIE/IOCIFED/2018 </t>
  </si>
  <si>
    <t xml:space="preserve">161A-R33/AD/DIE/IOCIFED/2018 </t>
  </si>
  <si>
    <t xml:space="preserve">162-R33/AD/DIE/IOCIFED/2018 </t>
  </si>
  <si>
    <t xml:space="preserve">163-R33/AD/DIE/IOCIFED/2018 </t>
  </si>
  <si>
    <t xml:space="preserve">164-R33/AD/DIE/IOCIFED/2018 </t>
  </si>
  <si>
    <t xml:space="preserve">165-R33/AD/DIE/IOCIFED/2018 </t>
  </si>
  <si>
    <t xml:space="preserve">166-R33/AD/DIE/IOCIFED/2018 </t>
  </si>
  <si>
    <t>GEOTECNIA  AVANZADA DE MATERIALES  S.A. DE C.V.</t>
  </si>
  <si>
    <t>FELIPE OCHOA HERNANDEZ</t>
  </si>
  <si>
    <t>PAVIMENTOS Y CONCRETOS MEXITTA, S.A. DE C.V.</t>
  </si>
  <si>
    <t>DESPACHO CONSTRUCTOR OJEDA HABITAT, S.A. DE C.V.</t>
  </si>
  <si>
    <t>ARQ. ARACELI SANCHEZ CRUZ</t>
  </si>
  <si>
    <t>SINERGIAS DEL ISTMO, S.A. DE C.V.</t>
  </si>
  <si>
    <t>CONSTRUMAQUINARIA Y OBRA CIVIL CUMBRES DE MALTRATA  S.A. DE C.V.</t>
  </si>
  <si>
    <t>TUREK INGENIERIA EN CONSTRUCCION  S.A. DE C.V.</t>
  </si>
  <si>
    <t xml:space="preserve">OLGA ROSADO SANTIAGO </t>
  </si>
  <si>
    <t>CORPORATIVO ALIALERA, S.A DE C.V.</t>
  </si>
  <si>
    <t>PEMAGA CONSTRUCCIONES, S.A. DE C.V.</t>
  </si>
  <si>
    <t>IMMOBILIEN MARKT, S.A.S.</t>
  </si>
  <si>
    <t>DIEZ TORRES CONSTRUCCIONES S.A DE C.V.</t>
  </si>
  <si>
    <t>ALONSO DESIGNERS, S.A. DE C.V.</t>
  </si>
  <si>
    <t>GRUPO CONSTRUCTOR MENESTRAL, S.A. DE C.V.</t>
  </si>
  <si>
    <t xml:space="preserve"> SHUNASHI CONSTRUCCIONES, S.A. DE C.V.</t>
  </si>
  <si>
    <t>TUTUJAM, S.A DE C.V.</t>
  </si>
  <si>
    <t>INGENIERIA ANGULAR, S.A. DE C.V.</t>
  </si>
  <si>
    <t xml:space="preserve">ESTUDIO DE ARQUITECTURA Y CONSERVACIÓN PAQUIMÉ, S.A. DE C.V. </t>
  </si>
  <si>
    <t xml:space="preserve">ASESORIA+EDIFICACIÓN GUTZVAN, S.A. DE C.V. </t>
  </si>
  <si>
    <t>OHGART CONSTRUCCIONES DE CALIDAD, S.A. DE C.V.</t>
  </si>
  <si>
    <t>TÉCNICA APLICADA DE LA MIXTECA, S.A. DE C.V.</t>
  </si>
  <si>
    <t>BEDXE NEZA HABILITADORA CONSTRUCTORA, S.A. DE C.V.</t>
  </si>
  <si>
    <t>GRUPO SIERRA NORTE INMOBILIARIA, S.A. DE C.V.</t>
  </si>
  <si>
    <t xml:space="preserve">J T EDIFICACIONES Y PROYECTOS, S.A. DE C.V. </t>
  </si>
  <si>
    <t>ESTRUCTURAS Y EDIFICACIONES JARA, S. DE R. L. DE C.V.</t>
  </si>
  <si>
    <t>EDRIFER CONSTRUCCIONES, S.A. DE C.V</t>
  </si>
  <si>
    <t>OPRO, OBRA Y PROYECTO, S.A. DE C.V.</t>
  </si>
  <si>
    <t>ALTERNATIVAS ALBANY, S.A. DE C.V.</t>
  </si>
  <si>
    <t>INGENIEROS CIVILES OAXAQUEÑOS, S.A. DE C.V</t>
  </si>
  <si>
    <t>PROYECTOS EN VIAS TERRESTRES Y EDIFICACIONES DIGHA, S.A. DE C.V.</t>
  </si>
  <si>
    <t>L.A.E. JUAN CARLOS RUÍZ SANTIAGO</t>
  </si>
  <si>
    <t>ING. ADALBERTO CORTÉS SALINAS</t>
  </si>
  <si>
    <t>ING. JULIANA DIAZ VALLE</t>
  </si>
  <si>
    <t>GRUPO AEREO DEL STE, S.A. DE C.V.</t>
  </si>
  <si>
    <t xml:space="preserve">ENRIQUE ALONSO SÁNCHEZ </t>
  </si>
  <si>
    <t>CONSTRUCTORA DEPRI, S.A DE C.V.</t>
  </si>
  <si>
    <t xml:space="preserve">PROYECTOS, CONSTRUCCIONES DE INGENIERÍA CIVIL Y ELÉCTRICA YALUMI, S.A. DE C.V. </t>
  </si>
  <si>
    <t>MYSIPA, S.A. DE C.V.</t>
  </si>
  <si>
    <t>CONSTRUCTORES Y ASESORES GRUPO BARDALES, S.A. DE C.V.</t>
  </si>
  <si>
    <t>DESARROLLO DE INGENIERÍA URBANA, S.A. DE C.V.</t>
  </si>
  <si>
    <t>CARREÑO &amp; VALDES Y ASOCIADOS, S.A. DE C.V.</t>
  </si>
  <si>
    <t>ARYAMDRA CONSTRUCTORA, S.A. DE C.V.</t>
  </si>
  <si>
    <t>GRUPO ZIMERN, S.A. DE C.V.</t>
  </si>
  <si>
    <t>TECNICA PROGRESIVA EN CONSTRUCCION Y SUPERVISION, S.A. DE C.V.</t>
  </si>
  <si>
    <t xml:space="preserve">CONSTRUCCIONES INDUSTRIALES, MONTAJES E INGENIERIA METALUX,S.A. DE C.V. </t>
  </si>
  <si>
    <t>AD INGENIERÍA INTEGRAL, S.A. DE C.V.</t>
  </si>
  <si>
    <t>DESARROLLADORA VILKE, S. DE R.L. DE C.V.</t>
  </si>
  <si>
    <t>LA DORADA VISIÓN INGENIERÍA, S.A. DE C.V.</t>
  </si>
  <si>
    <t>GRUPO PROURBAC, S.A DE C.V.</t>
  </si>
  <si>
    <t>OBRA CIVIL Y EDIFICACIONES FORTEOAX, S.A. DE C.V.</t>
  </si>
  <si>
    <t>EDUARDO SERNA ROBLES</t>
  </si>
  <si>
    <t>CONSTRUCTORA Y ARRENDADORA SALINA CRUZ, S.A DE C.V</t>
  </si>
  <si>
    <t>GRUPO CONSTRUCTOR Y PROVEEDOR JORROM, S.A. DE C.V.</t>
  </si>
  <si>
    <t>VANSAP INMOBILIARIA MAS URBANISMO, S.A DE C.V.</t>
  </si>
  <si>
    <t>CASTELLANOS LEON CONSTRUCCIONES, S.A DE C.V.</t>
  </si>
  <si>
    <t>ALTA INGENIERÍA EMERSON, S.A. DE C.V.</t>
  </si>
  <si>
    <t>AKETZALI CONSTRUCTORA, S.A. DE C.V.</t>
  </si>
  <si>
    <t>GRUPO OSOSA INFRAESTRUCTURA Y CONSTRUCCION S.A. DE C.V.</t>
  </si>
  <si>
    <t>EO-920039998-N7-2018</t>
  </si>
  <si>
    <t>EO-920039998-N8-2018</t>
  </si>
  <si>
    <t>EO-920039998-N9-2018</t>
  </si>
  <si>
    <t>EO-920039998-N10-2018</t>
  </si>
  <si>
    <t>EO-920039998-N11-2018</t>
  </si>
  <si>
    <t>EO-920039998-N12-2018</t>
  </si>
  <si>
    <t>EO-920039998-N13-2018</t>
  </si>
  <si>
    <t>EO-920039998-N14-2018</t>
  </si>
  <si>
    <t>EO-920039998-N15-2018</t>
  </si>
  <si>
    <t>EO-920039998-N16-2018</t>
  </si>
  <si>
    <t>EO-920039998-N17-2018</t>
  </si>
  <si>
    <t>EO-920039998-N18-2018</t>
  </si>
  <si>
    <t>EO-920039998-N19-2018</t>
  </si>
  <si>
    <t>EO-920039998-N20-2018</t>
  </si>
  <si>
    <t>EO-920039998-N21-2018</t>
  </si>
  <si>
    <t>EO-920039998-N22-2018</t>
  </si>
  <si>
    <t>EO-920039998-N24-2018</t>
  </si>
  <si>
    <t>EO-920039998-N25-2018</t>
  </si>
  <si>
    <t>EO-920039998-N26-2018</t>
  </si>
  <si>
    <t>EO-920039998-N27-2018</t>
  </si>
  <si>
    <t>Ramo 33</t>
  </si>
  <si>
    <t xml:space="preserve"> JARDIN DE NIÑOS RURAL "IGNACIO BERNAL" (FRACCIONAMIENTO DAINZU) </t>
  </si>
  <si>
    <t xml:space="preserve">REPARACIONES GENERALES EN J.N.I. "GUADALUPE VICTORIA" </t>
  </si>
  <si>
    <t>TERMINACIÓN DE OBRA EXTERIOR EN ESCUELA PRIMARIA "BENITO JUAREZ"</t>
  </si>
  <si>
    <t>REPARACIONES GENERALES EN TELESECUNDARIA</t>
  </si>
  <si>
    <t>CONSTRUCCIÓN DE UN AULA DE MEDIOS EN ESCUELA SECUNDARIA TECNICA NO.32</t>
  </si>
  <si>
    <t>REPARACIONES GENERALES EN ESCUELA PRIMARIA "MARIANO MATAMOROS"</t>
  </si>
  <si>
    <t xml:space="preserve">REPARACIONES GENERALES EN J.N.U."ZENAIDA MARTINEZ" </t>
  </si>
  <si>
    <t>CONSTRUCCIÓN DE TRES ANEXOS EN J.N.U. "MARIA MONTESSORI"</t>
  </si>
  <si>
    <t>REPARACIONES GENERALES EN ESCUELA PRIMARIA "MIGUEL HIDALGO"</t>
  </si>
  <si>
    <t>REPARACIONES GENERALES EN ESCUELA PRIMARIA "EMILIANO ZAPATA"</t>
  </si>
  <si>
    <t>CONSTRUCCIÓN DE DOS ANEXOS EN J.N.R. "FRIDA KAHLO"</t>
  </si>
  <si>
    <t>REPARACIONES GENERALES EN J.N.U. "JUAN ESCUTIA" (COL.LOMAS DE VISTA HERMOSA)</t>
  </si>
  <si>
    <t>REPARACIONES GENERALES EN J.N.U."JAIME NUNO"</t>
  </si>
  <si>
    <t xml:space="preserve">REPARACIONES GENERALES  EN ESCUELA SECUNDARIA TECNICA N° 85 </t>
  </si>
  <si>
    <t>CONSTRUCCION DE DOS ANEXOS EN ESCUELA  PRIMARIA "21 DE AGOSTO" (COL MONTEBELLO)</t>
  </si>
  <si>
    <t xml:space="preserve">REPARACIONES GENERALES  EN J.N.I. "BENITO JUAREZ" </t>
  </si>
  <si>
    <t xml:space="preserve">REPARACIONES GENERALES EN TELESECUNDARIA </t>
  </si>
  <si>
    <t>CONSTRUCCION DE DOS ANEXOS  EN COBAO N° 56</t>
  </si>
  <si>
    <t>TERMINACION  DE LA CONSTRUCCION DE UN EDIFICIO ADMINISTRATIVO  EN COBAO  No 34</t>
  </si>
  <si>
    <t>TERMINACION DE LA INSTALACION ELECTRICA EN COBAO  No 65</t>
  </si>
  <si>
    <t>TERMINACION DE  SALA  DE ORIENTACION EN CECYTE No 16</t>
  </si>
  <si>
    <t>CONSTRUCCION  DE UN AULA DE MEDIOS EN IEBO No 239</t>
  </si>
  <si>
    <t>CONSTRUCCION DE UN ANEXO EN IEBO  No 116</t>
  </si>
  <si>
    <t>CONSTRUCCION DE UN AULA EN J. N. I. "RICARDO FLORES MAGON"</t>
  </si>
  <si>
    <t>REPARACIONES GENERALES EN ESCUELA PRIMARIA "SOR JUANA INES DE LA CRUZ" (FRACC. IVO)</t>
  </si>
  <si>
    <t>CONSTRUCCIÓN DE DOS ANEXOS EN ESCUELA PRIMARIA "ABRAHAM CASTELLANOS"</t>
  </si>
  <si>
    <t>CONSTRUCCION DE UN AULA Y ADAPTACION DE DOS ANEXOS EN "CENTRO DE ATENCION MULTIPLE No. 24"</t>
  </si>
  <si>
    <t>REPARACIONES GENERALES EN ESCUELA PRIMARIA "LIC. BENITO JUAREZ"</t>
  </si>
  <si>
    <t>REPARACIONES GENERALES EN ESCUELA PRIMARIA "IGNACIO ZARAGOZA"</t>
  </si>
  <si>
    <t>REPARACIONES GENERALES "TELESECUNDARIA"</t>
  </si>
  <si>
    <t>CONSTRUCCION DE DOS ANEXOS EN ESCUELA PRIMARIA "LIC. ADOLFO LÓPEZ MATEOS"</t>
  </si>
  <si>
    <t>REPARACIONES GENERALES EN ESCUELA PRIMARIA "POLICARPO T. SÁNCHEZ"</t>
  </si>
  <si>
    <t>TERMINACION DE DOS AULAS, UN LABORATORIO MULTIPLE EN "ESCUELA SECUNDARIA TECNICA No. 216" (COL. PANORAMICA)</t>
  </si>
  <si>
    <t xml:space="preserve">REPARACIONES GENERALES EN J.N.U."16 DE SEPTIEMBRE" </t>
  </si>
  <si>
    <t>CONSTRUCCIÓN DE TRES ANEXOS Y REPARACIONES GENERALES EN J.N.R. "HELEN KELLER"</t>
  </si>
  <si>
    <t>CONSTRUCCION DE TRES ANEXOS EN J.N.R. "MARIA MONTESSORI"</t>
  </si>
  <si>
    <t>CONSTRUCCION DE UN AULA EN ESCUELA PRIMARIA "ANTONIO DE LEON"</t>
  </si>
  <si>
    <t xml:space="preserve">CONSTRUCCION DE UN AULA  EN TELESECUNDARIA </t>
  </si>
  <si>
    <t>REPARACIONES GENERALES EN ESCUELAS SECUNDARIA TECNICA No. 82</t>
  </si>
  <si>
    <t>REPARACIONES GENERALES EN ESCUELA PRIMARIA  "LAURO AGUIRRE" (COL. MODERNA  SECC. LOS MONGUITOS)</t>
  </si>
  <si>
    <t xml:space="preserve">CONSTRUCCION DE UN AULA  Y REPARACIONES  GENERALES  EN J.N.I.  "EMILIANO ZAPATA" </t>
  </si>
  <si>
    <t>REPARACIONES GENERALES EN ESCUELA PRIMARIA "ACCION REVOLUCIONARIA"</t>
  </si>
  <si>
    <t xml:space="preserve">REPARACIONES GENERALES EN J.N.I. "NARCISO MENDOZA" </t>
  </si>
  <si>
    <t>REPARACIONES GENERALES EN ESCUELA PRIMARIA "PORFIRIO DIAZ"</t>
  </si>
  <si>
    <t>REPARACIONES GENERALES EN "TELESECUNDARIA"</t>
  </si>
  <si>
    <t xml:space="preserve">CONSTRUCCIÓN DE UN AULA EN ESCUELA PRIMARIA "DAINZU" (FRACCIONAMIENTO DAINZU) </t>
  </si>
  <si>
    <t>REPARACIONES GENERALES EN ESCUELA PRIMARIA "GREGORIO TORRES QUINTERO" CON CLAVE ESCOLAR 20DPR1654P</t>
  </si>
  <si>
    <t>CONSTRUCCIÓN DE UN LABORATORIO-TALLER Y TRES ANEXOS EN TELESECUNDARIA</t>
  </si>
  <si>
    <t>CONSTRUCCIÓN DE TRES AULAS Y DOS ANEXOS EN BACHILLERATO INTEGRAL COMUNITARIO NO.34</t>
  </si>
  <si>
    <t>CONSTRUCCIÓN DE DOS AULAS Y TRES ANEXOS EN CENTRO DE ATENCION MULTIPLE NO. 54</t>
  </si>
  <si>
    <t>CONSTRUCCIÓN DE UN AULA Y TRES ANEXOS EN J.N.R "MARIA MONTESSORI"</t>
  </si>
  <si>
    <t>REPARACIONES GENERALES EN ESCUELA SECUNDARIA TECNICA NO. 142</t>
  </si>
  <si>
    <t>CONSTRUCCIÓN DE DOS ANEXOS EN ESCUELA PRIMARIA "MIGUEL LERDO DE TEJADA"</t>
  </si>
  <si>
    <t>CONSTRUCCIÓN DE DOS ANEXOS Y REPARACIONES GENERALES EN ESCUELA PRIMARIA "JUSTO SIERRA"</t>
  </si>
  <si>
    <t>CONSTRUCCIÓN DE DOS AULAS Y DOS ANEXOS EN J.N.I. "VICENTE GUERRERO"</t>
  </si>
  <si>
    <t>CONSTRUCCIÓN DE TRES AULAS EN ESCUELA PRIMARIA "ROBERTO COLORADO"</t>
  </si>
  <si>
    <t>CONSTRUCCIÓN DE DOS ANEXOS Y REPARACIONES GENERALES EN ESCUELA PRIMARIA "ADOLFO LOPEZ MATEOS" (COL. ADOLFO LOPEZ MATEOS)</t>
  </si>
  <si>
    <t>REPARACIONES GENERALES EN ESCUELA PRIMARIA "IGNACIO RAMIREZ"</t>
  </si>
  <si>
    <t>CONSTRUCCIÓN DE UN LABORATORIO-TALLER Y TRES ANEXOS EN TELESECUNDARIA (COL. RICARDO FLORES MAGON)</t>
  </si>
  <si>
    <t>CONSTRUCCIÓN DE SEIS AULAS Y TRES ANEXOS EN ESCUELA PRIMARIA "JOSE VASCONCELOS"</t>
  </si>
  <si>
    <t>REPARACIONES GENERALES EN ESCUELA PRIMARIA "JUSTO SIERRA MENDEZ"</t>
  </si>
  <si>
    <t>CONSTRUCCIÓN DE UN AULA, UN LABORATORIO-TALLER Y TRES ANEXOS EN TELESECUNDARIA</t>
  </si>
  <si>
    <t>REPARACIONES GENERALES EN ESCUELA PRIMARIA "JUSTO SIERRA"</t>
  </si>
  <si>
    <t>CONSTRUCCIÓN DE TRES AULAS Y REPARACIONES GENERALES EN ESCUELA PRIMARIA "ADOLFO LOPEZ MATEOS" (COL. LOMAS DE LA CUESTA)</t>
  </si>
  <si>
    <t>CONSTRUCCIÓN DE TRES AULAS Y DOS ANEXOS EN ESCUELA SECUNDARIA GENERAL "MACEDONIO ALCALA"</t>
  </si>
  <si>
    <t>CONSTRUCCIÓN DE TRES AULAS Y DOS ANEXOS EN ESCUELA SECUNDARIA TECNICA NO. 259</t>
  </si>
  <si>
    <t xml:space="preserve">REPARACIONES GENERALES EN ESCUELA SECUNDARIA GENERAL "JOSE VASCONCELOS" </t>
  </si>
  <si>
    <t>CONSTRUCCIÓN DE DOS AULAS EN CECYTE NO.40</t>
  </si>
  <si>
    <t>REPARACIONES GENERALES EN ESCUELA PRIMARIA "LA CORREGIDORA"</t>
  </si>
  <si>
    <t xml:space="preserve">REPARACIONES GENERALES EN ESCUELA PRIMARIA "PORFIRIO DIAZ" </t>
  </si>
  <si>
    <t>CONSTRUCCIÓN DE UN AULA Y REPARACIONES GENERALES EN ESCUELA PRIMARIA "LUZ Y CIENCIA"</t>
  </si>
  <si>
    <t>CONSTRUCCIÓN DE UN AULA Y DOS ANEXOS EN ESCUELA PRIMARIA "ADOLFO LÓPEZ MATEOS"</t>
  </si>
  <si>
    <t>CONSTRUCCIÓN DE DOS AULAS Y REPARACIONES GENERALES EN J.N.R. "MARIA DEL CARMEN SERDAN"</t>
  </si>
  <si>
    <t>REPARACIONES GENERALES EN ESCUELA PRIMARIA "CARLOS A. CARRILLO"</t>
  </si>
  <si>
    <t>CONSTRUCCION DE UN AULA, UN ANEXO Y REPARACIONES GENERALES EN ESCUELA PRIMARIA "BENITO JUAREZ"</t>
  </si>
  <si>
    <t>CONSTRUCCIÓN DE CUATRO AULAS EN ESCUELA PRIMARIA "LIC. BENITO JUÁREZ"</t>
  </si>
  <si>
    <t>REPARACIONES GENERALES EN ESCUELA PRIMARIA "BENITO JUAREZ"</t>
  </si>
  <si>
    <t>CONSTRUCCIÓN DE TRES AULAS Y REPARACIONES GENERALES EN ESCUELA PRIMARIA "BENITO JUÁREZ"</t>
  </si>
  <si>
    <t>CONSTRUCCIÓN DE DOS ANEXOS EN J.N.I "NICOLAS BRAVO"</t>
  </si>
  <si>
    <t>REPARACIONES GENERALES EN ESCUELA SECUNDARIA GENERAL "FRANCISCO VILLA"</t>
  </si>
  <si>
    <t>CONSTRUCCIÓN DE UN AULA EN J.N.I. "CUAUHTEMOC"</t>
  </si>
  <si>
    <t>CONSTRUCCIÓN DE UN ANEXO Y REPARACIONES GENERALES EN J.N.R. "FRANCISCO I. MADERO"</t>
  </si>
  <si>
    <t>CONSTRUCCIÓN DE DOS ANEXOS EN J.N.R "LEOPOLDO KIEL"</t>
  </si>
  <si>
    <t>CONSTRUCCIÓN DE UN AULA EN ESCUELA PRIMARIA "UNIÓN Y PROGRESO"</t>
  </si>
  <si>
    <t>CONSTRUCCIÓN DE OBRA EXTERIOR EN ESCUELA SECUNDARIA TÉCNICA NO. 102</t>
  </si>
  <si>
    <t>REPARACIONES GENERALES EN J.N.I. "EMILIANO ZAPATA"</t>
  </si>
  <si>
    <t>CONSTRUCCIÓN DE DOS AULAS Y REPARACIONES GENERALES EN J.N.R. "VICENTE GUERRERO"</t>
  </si>
  <si>
    <t>CONSTRUCCIÓN DE OCHO AULAS Y REPARACIONES GENERALES EN CENTRO DE DESARROLLO INFANTIL NUM. 4</t>
  </si>
  <si>
    <t>CONSTRUCCIÓN DE DOS ANEXOS Y REPARACIONES GENERALES EN ESCUELA PRIMARIA "MIGUEL HIDALGO"</t>
  </si>
  <si>
    <t>REPARACIONES GENERALES EN ESCUELA PRIMARIA "PASCUAL OROZCO"</t>
  </si>
  <si>
    <t>REPARACIONES GENERALES EN ESCUELA SECUNDARIA TÉCNICA NO. 29</t>
  </si>
  <si>
    <t>CONSTRUCCIÓN DE DOS AULAS EN J.N.U."LUIS DONALDO COLOSIO MURRIETA" (COL. LOMA BONITA)</t>
  </si>
  <si>
    <t>REPARACIONES GENERALES EN J.N.I. "JUSTO SIERRA"</t>
  </si>
  <si>
    <t>CONSTRUCCIÓN DE DOS ANEXOS EN ESCUELA PRIMARIA "RICARDO FLORES MAGON"</t>
  </si>
  <si>
    <t>REPARACIONES GENERALES EN J.N.R. "LAURO ZARATE GALINDO"</t>
  </si>
  <si>
    <t>CONSTRUCCIÓN DE UN AULA EN TELESECUNDARIA</t>
  </si>
  <si>
    <t>REPARACIONES GENERALES EN J.N.R. "JAIME TORRES BODET"</t>
  </si>
  <si>
    <t>REPARACIONES GENERALES EN J.N.R. "MARIA MONTESSORI"</t>
  </si>
  <si>
    <t>CONSTRUCCIÓN DE UN AULA EN IEBO NO. 39</t>
  </si>
  <si>
    <t>TERMINACIÓN DE UN TALLER Y DOS ANEXOS EN COBAO NO. 03</t>
  </si>
  <si>
    <t>TERMINACIÓN DE DOS AULAS EN COBAO NO. 05</t>
  </si>
  <si>
    <t>TERMINACIÓN DEL TALLER DE ENFERMERÍA EN CECYTE NO. 13</t>
  </si>
  <si>
    <t>TERMINACIÓN DE LA INSTALACIÓN ELÉCTRICA EN CECYTE NO. 30</t>
  </si>
  <si>
    <t>CONSTRUCCIÓN  DE UN ANEXO Y REPARACIONES GENERALES EN ESCUELA PRIMARIA "MIGUEL HIDALGO"</t>
  </si>
  <si>
    <t>CONSTRUCCIÓN DE DOS AULAS EN J.N.U. "JOSE VASCONCELOS"</t>
  </si>
  <si>
    <t>CONSTRUCCIÓN DE TRES ANEXOS Y REPARACIONES GENERALES EN J.N.I. "MARIA  MONTESSORI"</t>
  </si>
  <si>
    <t xml:space="preserve">REPARACIONES GENERALES EN ESCUELA PRIMARIA "FRANCISCO I. MADERO" </t>
  </si>
  <si>
    <t xml:space="preserve">REPARACIONES GENERALES EN ESCUELA SECUNDARIA GENERAL "OCTAVIO PAZ" </t>
  </si>
  <si>
    <t>CONSTRUCCIÓN DE TRES ANEXOS EN ESCUELA PRIMARIA "OTILIO MONTAÑO SÁNCHEZ"</t>
  </si>
  <si>
    <t>REPARACIONES GENERALES EN ESCUELA PRIMARIA "JOSÉ MARÍA MORELOS Y PAVON"</t>
  </si>
  <si>
    <t>CONSTRUCCIÓN DE UN AULA DIDÁCTICA Y REPARACIONES GENERALES EN J.N.R. "MARIA MONTESSORI"</t>
  </si>
  <si>
    <t>CONSTRUCCIÓN DE OBRA EXTERIOR EN ESCUELA PRIMARIA "BENITO JUAREZ"</t>
  </si>
  <si>
    <t>CONSTRUCCIÓN DE DOS AULAS EN TELESECUNDARIA</t>
  </si>
  <si>
    <t xml:space="preserve">CONSTRUCCIÓN DE AULA EN ESCUELA PRIMARIA "BENITO JUAREZ" </t>
  </si>
  <si>
    <t xml:space="preserve">REPARACIONES GENERALES EN ESCUELA PRIMARIA "BENITO JUAREZ" </t>
  </si>
  <si>
    <t>REPARACIONES GENERALES EN ESCUELA PRIMARIA "RICARDO FLORES MAGON"</t>
  </si>
  <si>
    <t>CONSTRUCCIÓN DE CUATRO AULAS Y REPARACIONES GENERALES EN ESCUELA PRIMARIA "VICENTE GUERRERO"</t>
  </si>
  <si>
    <t>REPARACIONES GENERALES EN ESCUELA SECUNDARIA GENERAL "JOSE VASCONCELOS"</t>
  </si>
  <si>
    <t>REPARACIONES GENERALES EN J.N.I. "BENITO JUAREZ"</t>
  </si>
  <si>
    <t>TERMINACIÓN DE UN EDIFICIO EN J.N.I. "FRIDA KAHLO"</t>
  </si>
  <si>
    <t xml:space="preserve">CONSTRUCCIÓN DE OBRA EXTERIOR EN J.N.R. "PRESIDENTE LOPEZ MATEOS" </t>
  </si>
  <si>
    <t>REPARACIONES GENERALES EN ESCUELA PRIMARIA "REDENCIÓN".</t>
  </si>
  <si>
    <t>CONSTRUCCIÓN DE UN AULA Y REPARACIONES GENERALES EN LA ESCUELA SECUNDARIA TECNICA NO. 46</t>
  </si>
  <si>
    <t>CONSTRUCCIÓN DE SEIS AULAS Y TRES ANEXOS EN ESCUELA PRIMARIA "JUSTO SIERRA"</t>
  </si>
  <si>
    <t>CONSTRUCCIÓN DE DOS ANEXOS EN ESCUELA PRIMARIA "JOSE MARIA MORELOS Y PAVON"</t>
  </si>
  <si>
    <t>REPARACIONES GENERALES EN ESCUELA PRIMARIA "NIÑOS HEROES DE CHAPULTEPEC".</t>
  </si>
  <si>
    <t>CONSTRUCCIÓN DE TRES AULAS Y DOS ANEXOS EN CECYTE N0. 25</t>
  </si>
  <si>
    <t>REPARACIONES GENERALES EN ESCUELA PRIMARIA "EMILIANO SOSA REYES"</t>
  </si>
  <si>
    <t>REPARACIONES GENERALES EN ESCUELA PRIMARIA "IGNACIO MANUEL ALTAMIRANO"</t>
  </si>
  <si>
    <t>REPARACIONES GENERALES EN ESCUELA PRIMARIA "BICENTENARIO DE LA INDEPENDENCIA"</t>
  </si>
  <si>
    <t>CONSTRUCCIÓN DE UN ANEXO EN TELESECUNDARIA (COL. PABLO NORTE)</t>
  </si>
  <si>
    <t>CONSTRUCCIÓN DE TRES AULAS Y TRES ANEXOS EN TELESECUNDARIA</t>
  </si>
  <si>
    <t>CONSTRUCCIÓN DE UNA UNIDAD ACADÉMICA DEPARTAMENTAL TIPO II EN INSTITUTO TECNOLÓGICO DEL ISTMO</t>
  </si>
  <si>
    <t xml:space="preserve">CONSTRUCCIÓN Y EQUIPAMIENTO DE PRIMERA ETAPA DEL CENTRO DE INVESTIGACIÓN EN ENERGÍAS RENOVABLES DEL SURESTE, EN EL MUNICIPIO DE UNIÓN HIDALGO, OAXACA </t>
  </si>
  <si>
    <t>CONSTRUCCIÓN DE UN ANEXO EN UNIVERSIDAD TECNOLÓGICA DE LA SIERRA SUR DE OAXACA</t>
  </si>
  <si>
    <t>CONSTRUCCIÓN DE CAFETERÍA Y SISTEMA MODULAR DE EQUIPAMIENTO PARA SANEAMIENTO DE AGUAS RESIDUALES CON RECUPERACIÓN EN UNIVERSIDAD TECNOLÓGICA DE LOS VALLES CENTRALES</t>
  </si>
  <si>
    <t>DEMOLICIÓN Y CONSTRUCCIÓN DE DOS AULAS EN J.N.I. "MARGARITA MAZA DE JUAREZ"</t>
  </si>
  <si>
    <t>CONSTRUCCIÓN DE UN AULA EN ESCUELA SECUNDARIA TÉCNICA NO. 238</t>
  </si>
  <si>
    <t>CONSTRUCCIÓN DE CUATRO AULAS EN ESCUELA PRIMARIA "ANDRES PORTILLO" (PRIMERA ETAPA)</t>
  </si>
  <si>
    <t>CONSTRUCCIÓN DE UN AULA DE MEDIOS EN ESCUELA SECUNDARIA TÉCNICA NO. 102</t>
  </si>
  <si>
    <t>CONSTRUCCIÓN DE UN AULA Y UN ANEXO EN J.N.U. "RUFINO TAMAYO"</t>
  </si>
  <si>
    <t>CONSTRUCCIÓN DE UN ANEXO Y REPARACIONES GENERALES EN LA ESCUELA SECUNDARIA TECNICA NO. 1</t>
  </si>
  <si>
    <t>CONSTRUCCIÓN DE OBRA EXTERIOR EN UNIVERSIDAD TECNOLÓGICA DE LA SIERRA SUR DE OAXACA</t>
  </si>
  <si>
    <t>TERMINACIÓN DE INSTALACIONES EN LABORATORIO PESADO EN UNIVERSIDAD TECNOLÓGICA DE LA SIERRA SUR DE OAXACA</t>
  </si>
  <si>
    <t>CONSTRUCCIÓN DE DOS ANEXOS EN ESCUELA PRIMARIA "EMILIANO ZAPATA"</t>
  </si>
  <si>
    <t xml:space="preserve">CONSTRUCCIÓN DE TRES AULAS DIDÁCTICAS 1.E.E C/U. TRES ANEXOS (DIRECCIÓN Y SERVICIOS  SANITARIOS  (1.E.E) ESTRUCTURA REGIONAL 6.00 X 8.00 MTS.)  Y OBRA EXTERIOR, EN JARDÍN DE NIÑOS RURAL "IGNACIO BERNAL" (FRACCIONAMIENTO DAINZÚ) CON CLAVE ESCOLAR 20DJN2388Z </t>
  </si>
  <si>
    <t xml:space="preserve"> REPARACIONES GENERALES CONSISTENTE EN: PRELIMINARES, ALBAÑILERIA Y ACABADOS, HERRERÍA, INSTALACIONES, ADHERIDOS Y OBRA EXTERIOR EN  J.N.I. "GUADALUPE VICTORIA" CON CLAVE ESCOLAR 20DCC0150L</t>
  </si>
  <si>
    <t>TERMINACIÓN DE OBRA EXTERIOR CONSISTENTE EN MONUMENTO A LA BANDERA, ASTA BANDERA, PLAZA CÍVICA, ANDADORES, BARDA PERÍMETRAL, RAMPAS Y ESCALERAS Y LUMINARIA PUNTA DE POSTE EN  ESCUELA PRIMARIA "BENITO JUAREZ" CON CLAVE ESCOLAR 20DPR0832V</t>
  </si>
  <si>
    <t xml:space="preserve"> REPARACIONES GENERALES CONSISTENTE EN: PRELIMINARES, ALBAÑILERIA Y ACABADOS, HERRERÍA, INSTALACIONES, ADHERIDOS Y OBRA EXTERIOR EN TELESECUNDARIA CON CLAVE ESCOLAR 20DTV1066Z</t>
  </si>
  <si>
    <t>CONSTRUCCIÓN DE UN AULA DE MEDIOS (2 E.E.) ESTRUCTURA REGIONAL 6.00 X 8.00 MTS. Y OBRA EXTERIOR EN ESCUELA SECUNDARIA TECNICA NO.32 CON CLAVE ESCOLAR 20DST0026D</t>
  </si>
  <si>
    <t xml:space="preserve"> REPARACIONES GENERALES CONSISTENTE EN: PRELIMINARES, ALBAÑILERIA Y ACABADOS, HERRERÍA, INSTALACIONES, ADHERIDOS Y OBRA EXTERIOR EN  ESCUELA PRIMARIA "MARIANO MATAMOROS" CON CLAVE ESCOLAR 20DPR1594R</t>
  </si>
  <si>
    <t xml:space="preserve"> REPARACIONES GENERALES CONSISTENTE EN: PRELIMINARES, ALBAÑILERIA Y ACABADOS, HERRERÍA, INSTALACIONES Y OBRA EXTERIOR EN J.N.U."ZENAIDA MARTINEZ" CON CLAVE ESCOLAR 20DJN0206M</t>
  </si>
  <si>
    <t>CONSTRUCCIÓN DE TRES ANEXOS (DIRECCIÓN Y SERVICIOS SANITARIOS) ESTRUCTURA REGIONAL 6.00 X 5.30 MTS. Y OBRA EXTERIOR EN J.N.U. "MARIA MONTESSORI" CON CLAVE ESCOLAR 20DJN2067P</t>
  </si>
  <si>
    <t xml:space="preserve"> REPARACIONES GENERALES CONSISTENTE EN: PRELIMINARES, ESTRUCTURA, HERRERÍA, INSTALACIONES, ALBAÑILERIA Y ACABADOS Y OBRA EXTERIOR EN ESCUELA PRIMARIA "MIGUEL HIDALGO" CON CLAVE ESCOLAR 20DPR0206C</t>
  </si>
  <si>
    <t xml:space="preserve"> REPARACIONES GENERALES CONSISTENTE EN: PRELIMINARES, ALBAÑILERIA Y ACABADOS, ADHERIDOS Y OBRA EXTERIOR EN  ESCUELA PRIMARIA "EMILIANO ZAPATA" CON CLAVE ESCOLAR 20DPR1911O</t>
  </si>
  <si>
    <t>CONSTRUCCIÓN DE DOS ANEXOS (SERVICIOS SANITARIOS) ESTRUCTURA REGIONAL 6.00 X 5.30 MTS. Y OBRA EXTERIOR EN J.N.R. "FRIDA KAHLO" CON CLAVE ESCOLAR 20DJN2394J</t>
  </si>
  <si>
    <t xml:space="preserve"> REPARACIONES GENERALES CONSISTENTE EN: ALBAÑILERIA Y ACABADOS, ETC. EN  J.N.U. "JUAN ESCUTIA" (COL.LOMAS DE VISTA HERMOSA) CON CLAVE ESCOLAR 20DJN0160H</t>
  </si>
  <si>
    <t xml:space="preserve"> REPARACIONES GENERALES CONSISTENTES EN: PRELIMINARES, ALBAÑILERIA Y ACABADOS, INSTALACIONES Y OBRA EXTERIOR EN J.N.U."JAIME NUNO" CON CLAVE ESCOLAR 20DJN0180V</t>
  </si>
  <si>
    <t>REPARACIONES GENERALES  CONSISTENTE EN: PRELIMINARES, ALBAÑILERIA, ACABADOS Y OBRA EXTERIOR EN ESCUELA SECUNDARIA TECNICA  N° 85  CON CLAVE  ESCOLAR 20DST0105Q</t>
  </si>
  <si>
    <t>CONSTRUCCION  DE DOS ANEXOS (SERVICIOS SANITARIOS) ESTRUCTURA REGIONAL  6.00 X 8.00 MTS. Y OBRA EXTERIOR EN ESCUELA PRIMARIA "21 DE AGOSTO" (COL. MONTE BELLO) CON CLAVE ESCOLAR 20DPR3474S</t>
  </si>
  <si>
    <t>REPARACIONES GENERALES  CONSISTENTE EN: PRELIMINARES, ESTRUCTURA, ALBAÑILERIA,  ACABADOS, HERRERIA, INSTALACIONES, ADHERIDOS  Y OBRA EXTERIOR  EN J.N.I. "BENITO JUAREZ" CON CLAVE ESCOLAR 20DCC0498B</t>
  </si>
  <si>
    <t>REPARACIONES GENERALES  CONSISTENTE EN: PRELIMINARES, ALBAÑILERIA,  ACABADOS, HERRERIA, INSTALACIONES  Y OBRA EXTERIOR  EN TELESECUNDARIA CON CLAVE ESCOLAR 20DTV0450N</t>
  </si>
  <si>
    <t xml:space="preserve">CONSTRUCCION  DE DOS ANEXOS (SERVICIOS SANITARIOS)  2 E E ESTRUCTURA U1-C Y OBRA EXTERIOR </t>
  </si>
  <si>
    <t xml:space="preserve">TERMINACION DE LA CONSTRUCCION DE UN EDIFICIO ADMINISTRATIVO  10 E E. EST. U1-C Y OBRA  EXTERIOR  </t>
  </si>
  <si>
    <t xml:space="preserve">TERMINACION DE LA INSTALACION ELECTRICA  (INCLUYE SUMINISTRO  DE TRANSFORMADOR) </t>
  </si>
  <si>
    <t xml:space="preserve">TERMINACION DE  SALA  DE ORIENTACION EDUCATIVA EST. U1-C  DE  4 E E Y OBRA EXTERIOR </t>
  </si>
  <si>
    <t xml:space="preserve">CONSTRUCCION  DE UN AULA DE MEDIOS (2 E E)  EST. REGIONAL  12.00 X 8.00 MTS.  Y OBRA EXTERIOR </t>
  </si>
  <si>
    <t xml:space="preserve">CONSTRUCCION DE UN ANEXO, (BIBLIOTECA)   1 E E ESTRUCTURA REGIONAL 6.00 X 8.00 MTS. Y OBRA EXTERIOR  </t>
  </si>
  <si>
    <t>CONSTRUCCION  DE UN AULA DIDÁCTICA ESTRUCTURA REGIONAL 6.00 X 5.30 MTS, Y OBRA EXTERIOR EN J. N. I. " RICARDO FLORES MAGON" CON CLAVE ESCOLAR 20DCC0566I</t>
  </si>
  <si>
    <t>REPARACIONES GENERALES CONSISTENTES EN: ESTRUCTURA, ALBAÑILERIA Y ACABADOS, INSTALACIONES EN ESCUELA PRIMARIA "SOR JUANA INÉS DE LA CRUZ" (FRACC. IVO) CON CLAVE ESCOLAR 20DPR3468H</t>
  </si>
  <si>
    <t>CONSTRUCCION DE DOS ANEXOS (SERVICIOS SANITARIOS) ESTRUCTURA REGIONAL 6.00 X 8.00 MTS, Y OBRA EXTERIOR EN ESCUELA PRIMARIA "ABRAHAM CASTELLANOS" CON CLAVE ESCOLAR 20DPR0253N</t>
  </si>
  <si>
    <t>CONSTRUCCION  DE UN AULA DIDACTICA ESTRUCTURA REGIONAL 6.00 X 8.00 MTS, Y ADAPTACION DE DOS ANEXOS (SERVICIOS SANITARIOS) EN EDIFICIO EXISTENTE Y OBRA EXTERIOR EN "CENTRO DE ATENCION MULTIPLE No. 24" CON CLAVE ESCOLAR 20DML0024C</t>
  </si>
  <si>
    <t>REPARACIONES GENERALES CONSISTENTES EN: PRELIMINARES, ESTRUCTURA, ALBAÑILERIA Y ACABADOS, HERRERIA, INSTALACIONES ADHERIDOS Y OBRA EXTERIOR EN ESCUELA PRIMARIA "LIC. BENITO JUAREZ" CON CLAVE ESCOLAR 20DPB1613O</t>
  </si>
  <si>
    <t>REPARACIONES GENERALES CONSISTENTES EN: PRELIMINARES, ALBAÑILERIA Y ACABADOS, INSTALACIONES Y OBRA EXTERIOR EN ESCUELA PRIMARIA "IGNACIO ZARAGOZA" CON CLAVE ESCOLAR 20DPB0343E</t>
  </si>
  <si>
    <t>REPARACIONES GENERALES CONSISTENTE EN: PRELIMINARES, ALBAÑILERIA Y ACABADOS, INSTALACIONES Y OBRA EXTERIOR EN "TELESECUNDARIA" CON CLAVE ESCOLAR 20DTV1019O</t>
  </si>
  <si>
    <t>CONSTRUCCION DE DOS ANEXOS (SERVICIOS SANITARIOS) ESTRUCTURA REGIONAL 6.00 X 8.00 MTS, Y OBRA EXTERIOR EN ESCUELA PRIMARIA "LIC, ADOLFO LÓPEZ MATEOS" CON CLAVE ESCOLAR 20DPR2149P</t>
  </si>
  <si>
    <t>REPARACIONES GENERALES CONSISTENTES EN PRELIMINARES, ALBAÑILERIA Y ACABADOS, HERRERIA INSTALACIONES, ADHERIDOS Y OBRA EXTERIOR EN ESCUELA PRIMARIA "POLICARPO T. SÁNCHEZ" CON CLAVE ESCOLAR 20DPR2672L</t>
  </si>
  <si>
    <t>TERMINACION DE DOS AULAS DIDÁCTICAS, UN LABORATORIO MULTIPLE, ESTRUCTURA REGIONAL 6.00 X 8.00 MTS. Y OBRA EXTERIOR EN LA ESCUELA "SECUNDARIA TÉCNICA No. 216" (COL. PANORAMICA) CON CLAVE ESCOLAR 20DST0233L</t>
  </si>
  <si>
    <t xml:space="preserve"> REPARACIONES GENERALES CONSISTENTE EN: ALBAÑILERIA Y ACABADOS, HERRERÍA, INSTALACIONES, ADHERIDOS Y OBRA EXTERIOR EN  J.N.U."16 DE SEPTIEMBRE" CON CLAVE ESCOLAR 20DJN1059Z</t>
  </si>
  <si>
    <t xml:space="preserve"> REPARACIONES GENERALES CONSISTENTE EN: PRELIMINARES,  ALBAÑILERIA Y ACABADOS, HERRERÍA, INSTALACIONES, ADHERIDOS Y OBRA EXTERIOR EN TELESECUNDARIA CON CLAVE ESCOLAR 20DTV0227O</t>
  </si>
  <si>
    <t>CONSTRUCCIÓN DE TRES ANEXOS (DIRECION Y SERVICIOS SANITARIOS)  ESTRUCTURA REGIONAL 6.00 X 5.30 MTS. REPARACIONES GENERALES CONSISTENTES EN: PRELIMINARES, ALBAÑILERIA Y ACABADOS, HERRERÍA, INSTALACIONES, ADHERIDOS Y OBRA EXTERIOR EN J.N.R. "HELEN KELLER" CON CLAVE ESCOLAR 20DJN0642N</t>
  </si>
  <si>
    <t>CONSTRUCCION DE TRES ANEXOS ( DIRECCION Y SERVICIOS SANITARIOS) (1 E.E.) ESTRUCTURA REGIONAL 6.00 X 5.30 MTS. Y OBRA EXTERIOR EN J.N.R. "MARIA MONTESSORI" CON CLAVE ESCOLAR 20DJN2360T</t>
  </si>
  <si>
    <t>CONSTRUCCION DE UN AULA DIDÁCTICA ESTRUCTURA REGIONAL 6.00 X 8.00 MTS. Y OBRA EXTERIOR EN ESCUELA PRIMARIA "ANTONIO DE LEON" CON CLAVE ESCOLAR 20DPR0419E</t>
  </si>
  <si>
    <t>CONSTRUCCION DE UN AULA DIDACTICA  ESTRUCTURA  REGIONAL  6.00 X 8.00 MTS. Y OBRA EXTERIOR EN TELESECUNDARIA CON CLAVE ESCOLAR   20DTV0356I</t>
  </si>
  <si>
    <t>REPARACIONES GENERALES CONSISTENTES  EN PRELIMINARES, ALBAÑILERIA Y ACABADOS, HERRERIA,INSTALACIONES ADHERIDOS  Y OBRA EXTERIOR EN ESCUELA SECUNDARIA TECNICA No 82 CON CLAVE ESCOLAR 20DST0077K</t>
  </si>
  <si>
    <t>REPARACIONES GENERALES CONSISTENTE  EN: PRELIMINARES, ALBAÑILERIA Y ACABADOS, HERRERIA,INSTALACIONES, ADHERIDOS  Y OBRA EXTERIOR EN ESCUELA PRIMARIA  " LAURO AGUIRRE" (COL. MODERNA, SECC. LOS MONGUITOS ) CON CLAVE ESCOLAR  20DPR2766Z</t>
  </si>
  <si>
    <t>CONSTRUCCION DE UN AULA DIDACTICA  ESTRUCTURA  REGIONAL  6.00 X 5.30 MTS. REPARACIONES GENERALES  CONSISTENTES EN: ALBAÑILERIA Y ACABADOS,  HERRERIA, INSTALACIONES, ADHERIDOS    Y OBRA  EXTERIOR EN J.N.I.  "EMILIANO ZAPATA" CON CLAVE ESCOLAR 20DCC0615A</t>
  </si>
  <si>
    <t>REPARACIONES  GENERALES CONSISTENTE  EN:  PRELIMINARES, ESTRUCTURA, ALBAÑILERIA Y ACABADOS, HERRERIA, INSTALACIONES, ADHERIDOS  Y OBRA EXTERIOR  EN ESCUELA PRIMARIA "ACCION REVOLUCIONARIA"  CON CLAVE  ESCOLAR  20DPR0687Z</t>
  </si>
  <si>
    <t>REPARACIONES GENERALES CONSISTENTE EN: PRELIMINARES, ALBAÑILERIA Y ACABADOS, HERRERÍA, INSTALACIONES, ADHERIDOS Y OBRA EXTERIOR EN J.N.I. "NARCISO MENDOZA" CON CLAVE ESCOLAR 20DCC1288D</t>
  </si>
  <si>
    <t>REPARACIONES GENERALES CONSISTENTE EN: PRELIMINARES, ESTRUCTURA, ALBAÑILERIA Y ACABADOS, HERRERÍA, INSTALACIONES, ADHERIDOS Y OBRA EXTERIOR EN ESCUELA PRIMARIA "PORFIRIO DIAZ" CON CLAVE ESCOLAR 20DPR0571Z</t>
  </si>
  <si>
    <t>REPARACIONES GENERALES CONSISTENTE EN: PRELIMINARES, ALBAÑILERIA Y ACABADOS, INSTALACIONES, ADHERIDOS Y OBRA EXTERIOR EN TELESECUNDARIA CON CLAVE ESCOLAR 20DTV0582E</t>
  </si>
  <si>
    <t>CONSTRUCCIÓN DE UN AULA DIDÁCTICA ESTRUCTURA REGIONAL 6.00 X 8.00 MTS, Y OBRA EXTERIOR EN ESCUELA PRIMARIA "DAINZU" (FRACCIONAMIENTO DAINZU) CON CLAVE ESCOLAR 20DPR3613C</t>
  </si>
  <si>
    <t xml:space="preserve">REPARACIONES GENERALES (FACHADA PRINCIPAL)  </t>
  </si>
  <si>
    <t>CONSTRUCCIÓN DE UN LABORATORIO-TALLER (1 E.E.), TRES ANEXOS (DIRECCIÓN Y SERVICIOS SANITARIOS (1 E.E.)) ESTRUCTURA REGIONAL 6.00 x 8.00 MTS. Y OBRA EXTERIOR EN TELESECUNDARIA CON CLAVE ESCOLAR 20DTV1501K</t>
  </si>
  <si>
    <t>CONSTRUCCIÓN DE TRES AULAS DIDÁCTICAS  (1 E.E.), DOS ANEXOS (SERVICIOS SANITARIOS (1 E.E.)) ESTRUCTURA REGIONAL 6.00 X 8.00 MTS Y OBRA EXTERIOR..</t>
  </si>
  <si>
    <t>CONSTRUCCIÓN DE DOS AULAS DIDÁCTICAS, TRES ANEXOS (DIRECCIÓN Y SERVICIOS SANITARIOS) ESTRUCTURA REGIONAL 6.00 X 8.00 MTS. Y OBRA EXTERIOR EN CENTRO DE ATENCION MULTIPLE NO. 54 CON CLAVE ESCOLAR 20DML0054X</t>
  </si>
  <si>
    <t>CONSTRUCCIÓN DE UN AULA DIDÁCTICA, TRES ANEXOS (DIRECCIÓN Y SERVICIOS SANITARIOS) DE 1 E.E. ESTRUCTURA REGIONAL DE 6.00 X 5.30 MTS. Y OBRA EXTERIOR EN J.N.R. "MARIA MONTESSORI" CON CLAVE ESCOLAR 20DJN0920Z</t>
  </si>
  <si>
    <t>REPARACIONES GENERALES CONSISTENTE EN: PRELIMINARES, ALBAÑILERIA Y ACABADOS, HERRERÍA, INSTALACIONES, ADHERIDOS Y OBRA EXTERIOR EN ESCUELA SECUNDARIA TECNICA NO. 142 CON CLAVE ESCOLAR 20DST0158V</t>
  </si>
  <si>
    <t>CONSTRUCCIÓN DE DOS ANEXOS (SERVICIOS SANITARIOS) ESTRUCTURA REGIONAL 6.00 X 8.00 MTS., Y OBRA EXTERIOR EN ESCUELA PRIMARIA "MIGUEL LERDO DE TEJADA" CON CLAVE ESCOLAR 20DPB0462S</t>
  </si>
  <si>
    <t>CONSTRUCCIÓN DE DOS ANEXOS (SERVICIOS SANITARIOS) ESTRUCTURA REGIONAL 6.00 X 8.00 MTS., REPARACIONES GENERALES CONSISTENTE EN: PRELIMINARES, ESTRUCTURA, ALBAÑILERIA Y ACABADOS, HERRERÍA, INSTALACIONES, ADHERIDOS Y OBRA EXTERIOR EN ESCUELA PRIMARIA "JUSTO SIERRA" CON CLAVE ESCOLAR 20DPB0179V</t>
  </si>
  <si>
    <t>CONSTRUCCIÓN DE DOS AULAS DIDÁCTICAS Y DOS ANEXOS (SERVICIOS SANITARIOS) ESTRUCTURA REGIONAL 6.00 x 5.30 MTS Y OBRA EXTERIOR EN J.N.I. "VICENTE GUERRERO" CON CLAVE ESCOLAR 20DCC1755H</t>
  </si>
  <si>
    <t>CONSTRUCCIÓN DE TRES AULAS DIDÁCTICAS ESTRUCTURA REGIONAL 6.00 X 8.00 MTS.Y OBRA EXTERIOR EN ESCUELA PRIMARIA "ROBERTO COLORADO" CON CLAVE ESCOLAR 20DPR0772X</t>
  </si>
  <si>
    <t>CONSTRUCCIÓN DE DOS ANEXOS (SERVICIOS SANITARIOS) ESTRUCTURA REGIONAL 6.00 X 8.00 MTS. Y REPARACIONES GENERALES CONSISTENTE EN: PRELIMINARES, ESTRUCTURA, ALBAÑILERIA Y ACABADOS, HERRERÍA, INSTALACIONES, ADHERIDOS Y OBRA EXTERIOR EN ESCUELA PRIMARIA "ADOLFO LOPEZ MATEOS" (COL. ADOLFO LOPEZ MATEOS) CON CLAVE ESCOLAR 20DPR1809A</t>
  </si>
  <si>
    <t>REPARACIONES GENERALES CONSISTENTE EN: PRELIMINARES, ALBAÑILERIA Y ACABADOS, HERRERÍA, INSTALACIONES, ADHERIDOS Y OBRA EXTERIOR EN ESCUELA PRIMARIA "IGNACIO RAMIREZ" CON CLAVE ESCOLAR 20DPR0311N</t>
  </si>
  <si>
    <t>CONSTRUCCIÓN DE UN LABORATORIO-TALLER Y TRES ANEXOS (DIRECCIÓN Y SERVICIOS SANITARIOS (2 E.E.)) ESTRUCTURA REGIONAL 6.00 X 8.00 MTS.Y OBRA EXTERIOR EN TELESECUNDARIA (COL. RICARDO FLORES MAGON) CON CLAVE ESCOLAR 20DTV1618J</t>
  </si>
  <si>
    <t>CONSTRUCCIÓN DE SEIS AULAS DIDÁCTICAS, TRES ANEXOS (DIRECCIÓN (1 E.E.) SERVICIOS SANITARIOS (1 E.E.)) ESTRUCTURA REGIONAL 6.00 X 8.00 MTS. Y OBRA EXTERIOR EN ESCUELA PRIMARIA "JOSE VASCONCELOS" CON CLAVE ESCOLAR 20DPB1886E</t>
  </si>
  <si>
    <t>REPARACIONES GENERALES CONSISTENTE EN: PRELIMINARES, ESTRUCTURA, ALBAÑILERIA Y ACABADOS, HERRERÍA, INSTALACIONES, ADHERIDOS Y OBRA EXTERIOR EN TELESECUNDARIA CON CLAVE ESCOLAR 20DTV1230I</t>
  </si>
  <si>
    <t>REPARACIONES GENERALES CONSISTENTE EN: ESTRUCTURA, ALBAÑILERIA Y ACABADOS, HERRERÍA, INSTALACIONES, ADHERIDOS Y OBRA EXTERIOR EN ESCUELA PRIMARIA "JUSTO SIERRA MENDEZ" CON CLAVE ESCOLAR 20DPR1716L</t>
  </si>
  <si>
    <t>CONSTRUCCIÓN DE UN AULA DIDÁCTICA, LABORATORIO-TALLER, TRES ANEXOS (DIRECCIÓN Y SERVICIOS SANITARIOS) ESTRUCTURA REGIONAL 6.00 X 8.00 MTS Y OBRA EXTERIOR EN TELESECUNDARIA CON CLAVE ESCOLAR 20DTV0487A</t>
  </si>
  <si>
    <t>REPARACIONES GENERALES CONSISTENTE EN: PRELIMINARES, ALBAÑILERIA Y ACABADOS, HERRERÍA, INSTALACIONES, ADHERIDOS Y OBRA EXTERIOR EN TELESECUNDARIA CON CLAVE ESCOLAR 20DTV0718B</t>
  </si>
  <si>
    <t>REPARACIONES GENERALES CONSISTENTE EN: PRELIMINARES, ESTRUCTURA, ALBAÑILERIA Y ACABADOS, HERRERÍA, INSTALACIONES, ADHERIDOS Y OBRA EXTERIOR EN  ESCUELA PRIMARIA "JUSTO SIERRA" CON CLAVE ESCOLAR 20DPR0325Q</t>
  </si>
  <si>
    <t>CONSTRUCCIÓN DE TRES AULAS DIDÁCTICAS ESTRUCTURA REGIONAL 6.00 x 8.00 MTS. Y REPARACIONES GENERALES CONSISTENTE EN: PRELIMINARES, ALBAÑILERIA Y ACABADOS, ADHERIDOS Y OBRA EXTERIOR EN ESCUELA PRIMARIA "ADOLFO LOPEZ MATEOS" (COL. LOMAS DE LA CUESTA) CON CLAVE ESCOLAR 20DPR3566I</t>
  </si>
  <si>
    <t>CONSTRUCCIÓN DE TRES AULAS DIDÁCTICAS Y DOS ANEXOS (SERVICIOS SANITARIOS) ESTRUCTURA REGIONAL 6.00 X 8.00 MTS., Y OBRA EXTERIOR EN ESCUELA SECUNDARIA GENERAL "MACEDONIO ALCALA" CON CLAVE ESCOLAR 20DES0251I</t>
  </si>
  <si>
    <t>CONSTRUCCIÓN DE TRES AULAS DIDÁCTICAS Y DOS ANEXOS (SERVICIOS SANITARIOS) ESTRUCTURA REGIONAL 6.00 X 8.00 MTS., Y OBRA EXTERIOR EN ESCUELA SECUNDARIA TECNICA NO. 259 CON CLAVE ESCOLAR 20DST0275K</t>
  </si>
  <si>
    <t>REPARACIONES GENERALES CONSISTENTE EN: PRELIMINARES, ALBAÑILERIA Y ACABADOS, HERRERÍA, INSTALACIONES, ADHERIDOS Y OBRA EXTERIOR EN ESCUELA SECUNDARIA GENERAL "JOSE VASCONCELOS" CON CLAVE ESCOLAR 20DES0006Y</t>
  </si>
  <si>
    <t>CONSTRUCCIÓN DE DOS AULAS DIDÁCTICAS 2 E.E. C/U ESTRUCTURA U1-C Y OBRA EXTERIOR</t>
  </si>
  <si>
    <t>REPARACIONES GENERALES CONSISTENTE EN: PRELIMINARES, ESTRUCTURA, ALBAÑILERIA Y ACABADOS, HERRERÍA, INSTALACIONES Y OBRA EXTERIOR EN ESCUELA PRIMARIA "LA CORREGIDORA" CON CLAVE ESCOLAR 20DPR0897E</t>
  </si>
  <si>
    <t>REPARACIONES GENERALES CONSISTENTE EN: PRELIMINARES, ALBAÑILERIA Y ACABADOS, HERRERÍA, INSTALACIONES, ADHERIDOS Y OBRA EXTERIOR EN ESCUELA  PRIMARIA "PORFIRIO DIAZ" CON CLAVE ESCOLAR 20DPR0951I</t>
  </si>
  <si>
    <t>CONSTRUCCIÓN DE UN AULA DIDÁCTICA ESTRUCTURA REGIONAL 6.00 X 8.00 MTS, Y REPARACIONES GENERALES DE SERVICIOS SANITARIOS CONSISTENTE EN: PRELIIMINARES, ALBAÑILERÍA Y ACABADOS, HERRERÍA, INSTALACIONES Y OBRA EXTERIOR EN ESCUELA PRIMARIA "LUZ Y CIENCIA" CON CLAVE ESCOLAR 20DPR0339T</t>
  </si>
  <si>
    <t>CONSTRUCCIÓN DE UN AULA DIDÁCTICA ESTRUCTURA REGIONAL 6.00 X 8.00 MTS. Y DOS ANEXOS (DIRECCIÓN Y SERVICIOS SANITARIOS) Y OBRA EXTERIOR EN ESCUELA PRIMARIA "ADOLFO LÓPEZ MATEOS" CON CLAVE ESCOLAR 20DPR2031R</t>
  </si>
  <si>
    <t>CONSTRUCCION DE DOS AULAS DIDÁCTICAS ESTRUCTURA REGIONAL 6.00 X 5.30 MTS. REPARACIONES GENERALES CONSISTENTES EN: PRELIMINARES, ALBAÑILERÍA Y ACABADOS, HERRERÍA, INSTALACIONES Y OBRA EXTERIOR EN J.N.R. "MARÍA DEL CARMEN SERDAN" CON CLAVE ESCOLAR 20DJN1279L</t>
  </si>
  <si>
    <t>REPARACIONES GENERALES CONSISTENTE EN: PRELIMINARES, ESTRUCTURA, ALBAÑILERIA Y ACABADOS, HERRERÍA, INSTALACIONES, ADHERIDOS  Y OBRA EXTERIOR EN ESCUELA PRIMARIA "CARLOS A. CARRILLO" CON CLAVE ESCOLAR 20DPR2406O.</t>
  </si>
  <si>
    <t>CONSTRUCCIÓN DE UN AULA DIDÁCTICA (6.00 X 8.00 MTS), UN ANEXO (DIRECCIÓN DE 6.00 X 5.30 MTS) ESTRUCTURA REGIONAL, REPARACIONES GENERALES CONSISTENTE EN: PRELIMINARES, ALBAÑILERÍA Y ACABADOS, INSTALACIONES, ADHERIDOS Y OBRA EXTERIOR: PLAZA DE USOS MULTIPLES EN ESCUELA PRIMARIA "BENITO JUÁREZ" CON CLAVE ESCOLAR 20DPR0621R.</t>
  </si>
  <si>
    <t>CONSTRUCCIÓN DE CUATRO AULAS DIDÁCTICAS ESTRUCTURA REGIONAL 6.00 X 8.00 MTS. Y OBRA EXTERIOR EN ESCUELA PRIMARIA "LIC. BENITO JUÁREZ" CON CLAVE ESCOLAR 20DPR2819O.</t>
  </si>
  <si>
    <t>REPARACIONES GENERALES CONSISTENTE EN: PRELIMINARES, ALBAÑILERIA Y ACABADOS, HERRERÍA, INSTALACIONES, ADHERIDOS Y OBRA EXTERIOR EN ESCUELA PRIMARIA "BENITO JUAREZ" CON CLAVE ESCOLAR 20DPR2301U</t>
  </si>
  <si>
    <t>CONSTRUCCIÓN DE TRES AULAS DIDÁCTICAS ESTRUCTURA REGIONAL 6.00 X 8.00 MTS., REPARACIONES GENERALES CONSISTENTE EN: PRELIMINARES, ALBAÑILERIA Y ACABADOS, INSTALACIONES Y OBRA EXTERIOR EN ESCUELA PRIMARIA "BENITO JUÁREZ" CON CLAVE ESCOLAR 20DPR1711Q</t>
  </si>
  <si>
    <t>CONSTRUCCIÓN DE DOS ANEXOS (SERVICIOS SANITARIOS) TIPO INIFED 6.25 X 2.82 MTS. Y OBRA EXTERIOR EN J.N.I "NICOLAS BRAVO" CON CLAVE ESCOLAR 20DCC0964G</t>
  </si>
  <si>
    <t>REPARACIONES GENERALES CONSISTENTE EN: PRELIMINARES, ESTRUCTURA, ALBAÑILERIA Y ACABADOS, HERRERÍA, INSTALACIONES Y OBRA EXTERIOR EN ESCUELA SECUNDARIA GENERAL "FRANCISCO VILLA" CON CLAVE ESCOLAR 20DES0039P</t>
  </si>
  <si>
    <t>CONSTRUCCIÓN DE UN AULA DIDÁCTICA ESTRUCTURA REGIONAL 6.00 X 5.30 MTS.Y OBRA EXTERIOR EN J.N.I. "CUAUHTEMOC" CON CLAVE ESCOLAR 20DCC1809V</t>
  </si>
  <si>
    <t>CONSTRUCCIÓN DE UN ANEXO (DIRECCIÓN) ESTRUCTURA REGIONAL 6.00 X 5.30 MTS. REPARACIONES GENERALES CONSISTENTE EN: PRELIMINARES, DEMOLICIONES,  ALBAÑILERIA Y ACABADOS, HERRERÍA, INSTALACIONES Y OBRA EXTERIOR EN J.N.R. "FRANCISCO I. MADERO" CON CLAVE ESCOLAR 20DJN0349J</t>
  </si>
  <si>
    <t>CONSTRUCCIÓN DE DOS ANEXOS (SERVICIOS SANITARIOS) ESTRUCTURA REGIONAL 6.00 X 5.30 MTS. Y OBRA EXTERIOR EN  J.N.R "LEOPOLDO KIEL" CON CLAVE ESCOLAR 20DJN0155W</t>
  </si>
  <si>
    <t>CONSTRUCCIÓN DE UN AULA DIDÁCTICA ESTRUCTURA REGIONAL 6.00 X 8.00 MTS.Y OBRA EXTERIOR EN ESCUELA PRIMARIA "UNIÓN Y PROGRESO" CON CLAVE ESCOLAR 20DPR1467V</t>
  </si>
  <si>
    <t>CONSTRUCCIÓN DE OBRA EXTERIOR CONSISTENTE EN: RED ELÉCTRICA Y RED SANITARIA EN ESCUELA SECUNDARIA TÉCNICA NO. 102 CON CLAVE ESCOLAR 20DST0082W</t>
  </si>
  <si>
    <t>REPARACIONES GENERALES CONSISTENTE EN: PRELIMINARES, ESTRUCTURA, ALBAÑILERIA Y ACABADOS, HERRERÍA, INSTALACIONES Y OBRA EXTERIOR EN J.N.I. "EMILIANO ZAPATA" CON CLAVE ESCOLAR 20DCC2463Z</t>
  </si>
  <si>
    <t>CONSTRUCCIÓN DE DOS AULAS DIDÁCTICAS ESTRUCTURA REGIONAL 6.00 X 5.30 MTS., REPARACIONES GENERALES CONSISTENTE EN: PRELIMINARES, ALBAÑILERIA Y ACABADOS Y OBRA EXTERIOR EN J.N.R. "VICENTE GUERRERO" CON CLAVE ESCOLAR 20DJN1980U</t>
  </si>
  <si>
    <t>REPARACIONES GENERALES CONSISTENTE EN: PRELIMINARES, ESTRUCTURA, ALBAÑILERIA Y ACABADOS, HERRERÍA, INSTALACIONES Y OBRA EXTERIOR EN TELESECUNDARIA CON CLAVE ESCOLAR 20DTV1094V</t>
  </si>
  <si>
    <t>CONSTRUCCIÓN DE OCHO AULAS DIDÁCTICAS (MATERNALES Y PREESCOLARES) ESTRUCTURA REGIONAL 6.00 X 8.00 MTS., REPARACIONES GENERALES CONSISTENTE EN: PRELIMINARES, ALBAÑILERIA Y ACABADOS, HERRERÍA, INSTALACIONES, ADHERIDOS Y OBRA EXTERIOR EN CENTRO DE DESARROLLO INFANTIL NUM. 4 CON CLAVE ESCOLAR 20DDI0007R</t>
  </si>
  <si>
    <t>CONSTRUCCIÓN DE DOS ANEXOS (SERVICIOS SANITARIOS) ESTRUCTURA REGIONAL 6.00 X 8.00 MTS., REPARACIONES GENERALES CONSISTENTE EN: PRELIMINARES, ALBAÑILERIA Y ACABADOS, HERRERÍA, INSTALACIONES, ADHERIDOS Y OBRA EXTERIOR EN ESCUELA PRIMARIA "MIGUEL HIDALGO" CON CLAVE ESCOLAR 20DPR0222U</t>
  </si>
  <si>
    <t>REPARACIONES GENERALES CONSISTENTE EN: OBRA EXTERIOR, MURO DE ACOMETIDA EN  TELESECUNDARIA CON CLAVE ESCOLAR 20DTV1100P</t>
  </si>
  <si>
    <t>REPARACIONES GENERALES CONSISTENTE EN: PRELIMINARES, ESTRUCTURA, ALBAÑILERIA Y ACABADOS, HERRERÍA, INSTALACIONES Y OBRA EXTERIOR EN  ESCUELA PRIMARIA "PASCUAL OROZCO" CON CLAVE ESCOLAR 20DPR1228V</t>
  </si>
  <si>
    <t>REPARACIONES GENERALES CONSISTENTE EN: ADHERIDOS, ALBAÑILERIA Y ACABADOS, HERRERÍA Y OBRA EXTERIOR EN ESCUELA SECUNDARIA TÉCNICA NO. 29 CON CLAVE ESCOLAR 20DST0023G</t>
  </si>
  <si>
    <t>CONSTRUCCIÓN DE DOS AULAS DIDÁCTICAS ESTRUCTURA REGIONAL 6.00 X 8.00 MTS.Y OBRA EXTERIOR EN J.N.U."LUIS DONALDO COLOSIO MURRIETA" (COL. LOMA BONITA) CON CLAVE ESCOLAR 20DJN2135W</t>
  </si>
  <si>
    <t>REPARACIONES GENERALES CONSISTENTE EN: PRELIMINARES, ALBAÑILERIA Y ACABADOS, HERRERÍA, INSTALACIONES Y OBRA EXTERIOR EN J.N.I. "JUSTO SIERRA" CON CLAVE ESCOLAR 20DCC0388W</t>
  </si>
  <si>
    <t>CONSTRUCCIÓN DE DOS ANEXOS (SERVICIOS SANITARIOS) ESTRUCTURA REGIONAL 6.00 X 5.30 MTS  OBRA EXTERIOR EN ESCUELA PRIMARIA "RICARDO FLORES MAGON" CON CLAVE ESCOLAR 20DPR3599Z</t>
  </si>
  <si>
    <t>REPARACIONES GENERALES CONSISTENTE EN: PRELIMINARES, ALBAÑILERIA Y ACABADOS, HERRERÍA, INSTALACIONES, ADHERIDOS Y OBRA EXTERIOR EN J.N.R. "LAURO ZARATE GALINDO" CON CLAVE ESCOLAR 20DJN0994Q</t>
  </si>
  <si>
    <t>REPARACIONES GENERALES CONSISTENTE EN: PRELIMINARES, ESTRUCTURA, ALBAÑILERIA Y ACABADOS, HERRERÍA, INSTALACIONES, ADHERIDOS Y OBRA EXTERIOR EN  TELESECUNDARIA CON CLAVE ESCOLAR 20DTV0099J</t>
  </si>
  <si>
    <t>CONSTRUCCIÓN DE UN AULA DIDÁCTICA ESTRUCTURA REGIONAL 6.00 X 8.00 MTS.Y OBRA EXTERIOR EN TELESECUNDARIA CON CLAVE ESCOLAR 20DTV0928G</t>
  </si>
  <si>
    <t>REPARACIONES GENERALES CONSISTENTE EN: PRELIMINARES, ALBAÑILERIA Y ACABADOS, HERRERÍA, INSTALACIONES Y OBRA EXTERIOR EN J.N.R. "JAIME TORRES BODET" CON CLAVE ESCOLAR 20DJN0281T</t>
  </si>
  <si>
    <t>REPARACIONES GENERALES CONSISTENTE EN: PRELIMINARES, ALBAÑILERIA Y ACABADOS, HERRERÍA, INSTALACIONES, ADHERIDOS Y OBRA EXTERIOR EN ESCUELA PRIMARIA "EMILIANO ZAPATA" CON CLAVE ESCOLAR 20DPR0274Z</t>
  </si>
  <si>
    <t>REPARACIONES GENERALES CONSISTENTE EN: PRELIMINARES, ALBAÑILERIA Y ACABADOS, HERRERÍA, INSTALACIONES Y OBRA EXTERIOR EN J.N.R. "MARIA MONTESSORI" CON CLAVE ESCOLAR 20DJN1311D</t>
  </si>
  <si>
    <t>CONSTRUCCIÓN DE UN AULA DIDÁCTICA ESTRUCTURA REGIONAL 6.00 X 8.00 MTS.1 E.E. Y OBRA EXTERIOR CON CLAVE ESCOLAR 20ETH0040Q</t>
  </si>
  <si>
    <t xml:space="preserve">TERMINACIÓN DE UN TALLER DE CÓMPUTO Y DOS ANEXOS (SERVICIOS SANITARIOS) ESTRUCTURA U1-C 6 E.E.  SIN EQUIPAMIENTO Y OBRA EXTERIOR </t>
  </si>
  <si>
    <t>TERMINACIÓN DE DOS AULAS DIDÁCTICAS DE 2.5 E.E. EST U1-C Y OBRA EXTERIOR CON CLAVE ESCOLAR 20ECB0005Z</t>
  </si>
  <si>
    <t>TERMINACIÓN DEL TALLER DE ENFERMERÍA Y OBRA EXTERIOR CON CLAVE ESCOLAR 20ETC0013Y</t>
  </si>
  <si>
    <t>TERMINACIÓN DE LA INSTALACIÓN ELÉCTRICA (INCLUYE SUMINISTRO DE TRANSFORMADOR) CON CLAVE ESCOLAR 20ETC0030O</t>
  </si>
  <si>
    <t xml:space="preserve">CONSTRUCCIÓN DE UN ANEXO (DIRECCIÓN) ESTRUCTURA REGIONAL 6.00 X 8.00 MTS., REPARACIONES GENERALES CONSISTENTE EN: PRELIMINARES, DEMOLICIONES, ESTRUCTURA, ALBAÑILERIA Y ACABADOS, HERRERÍA, INSTALACIONES, ADHERIDOS Y OBRA EXTERIOR EN ESCUELA PRIMARIA  "MIGUEL HIDALGO" CON CLAVE ESCOLAR 20DPB0567M </t>
  </si>
  <si>
    <t>CONSTRUCCIÓN DE DOS AULAS DIDACTICAS ESTRUCTURA REGIONAL 6.00 X 8.00 MTS. Y OBRA EXTERIOR EN J.N.U. "JOSE VASCONCELOS" CON CLAVE ESCOLAR 20DJN2155J</t>
  </si>
  <si>
    <t>CONSTRUCCIÓN DE TRES ANEXOS (DIRECCIÓN  Y SERVICIOS SANITARIOS) ESTRUCTURA REGIONAL 6.00 X 5.30  MTS. REPARACIONES GENERALES CONSISTENTE EN: PRELIMINARES, ALBAÑILERIA Y ACABADOS, HERRERÍA, INSTALACIONES, ADERIODOS Y OBRA EXTERIOR EN J.N.I. "MARIA MONTESSORI" CON CLAVE ESCOLAR 20DCC0849P</t>
  </si>
  <si>
    <t>REPARACIONES GENERALES CONSISTENTE EN: PRELIMINARES, ESTRUCTURA, ALBAÑILERIA Y ACABDOS, HERRERÍA, INSTALACIONES, ADHERIDOS Y OBRA EXTERIOR EN ESCUELA PRIMARIA "FRANCISCO I. MADERO" CON CLAVE ESCOLAR 20DPR1219N.</t>
  </si>
  <si>
    <t>REPARACIONES GENERALES CONSISTENTE EN: PRELIMINARES, ESTRUCTURA, ALBAÑILERIA Y ACABDOS, HERRERÍA, INSTALACIONES, ADHERIDOS Y OBRA EXTERIOR EN ESCUELA SECUNDARIA GENERAL "OCTAVIO PAZ" CON CLAVE ESCOLAR 20DES0064O</t>
  </si>
  <si>
    <t>CONSTRUCCIÓN DE TRES ANEXOS (DIRECCIÓN Y SERVICIOS SANITARIOS) ESTRUCTURA REGIONAL 6.00 X 8.00 MTS. Y OBRA EXTERIOR EN ESCUELA PRIMARIA "OTILIO MONTAÑO SÁNCHEZ" CON CLAVE ESCOLAR 20DPB2375K</t>
  </si>
  <si>
    <t>REPARACIONES GENERALES CONSISTENTE EN: PRELIMINARES, ALBAÑILERÍA Y ACABADOS, HERRERÍA, INSTALACIONES, ADHERIDOS Y OBRA EXTERIOR EN ESCUELA PRIMARIA "JOSÉ MARÍA MORELOS Y PAVÓN" CON CLAVE ESCOLAR 20DPR2802O</t>
  </si>
  <si>
    <t xml:space="preserve">CONSTRUCCIÓN DE UN AULA DIDÁCTICA ESTRUCTURA REGIONAL 6.00 X 5.30 MTS., REPARACIONES GENERALES CONSISTENTES EN: PRELIMINARES, ALBAÑILERÍA Y ACABADOS, HERRERÍA, INSTALACIONES, ADHERIDOS Y OBRA EXTERIOR EN J.N.R. "MARÍA MONTESSORI" CON CLAVE ESCOLAR 20DJN0409H </t>
  </si>
  <si>
    <t>CONSTRUCCIÓN DE OBRA EXTERIOR CONSISTENTE EN: PLAZA CÍVICA, ANDADOR, RED ELÉCTRICA, RED SANITARIA, FOSA SÉPTICA Y POZO DE ABSORCIÓN EN ESCUELA PRIMARIA "BENITO JUAREZ" CON CLAVE ESCOLAR 20DPR0221V</t>
  </si>
  <si>
    <t>CONSTRUCCIÓN DE DOS AULAS DIDÁCTICAS ESTRUCTURA REGIONAL 6.00 X 8.00 MTS. Y OBRA EXTERIOR EN TELESECUNDARIA CON CLAVE ESCOLAR 20DTV0972U</t>
  </si>
  <si>
    <t>CONSTRUCCIÓN DE AULA DIDÁCTICA ESTRUCTURA REGIONAL 6.00 X 8.00 MTS. Y OBRA EXTERIOR EN ESCUELA PRIMARIA "BENITO JUAREZ" CON CLAVE ESCOLAR 20DPR0175Z</t>
  </si>
  <si>
    <t>REPARACIONES GENERALES CONSISTENTE EN: PRELIMINARES, ESTRUCTURA, ALBAÑILERIA Y ACABADOS, HERRERÍA, INSTALACIONES Y OBRA EXTERIOR EN ESCUELA PRIMARIA "BENITO JUAREZ" CON CLAVE 20DPB0298I</t>
  </si>
  <si>
    <t>REPARACIONES GENERALES CONSISTENTE EN: PRELIMINARES, ALBAÑILERIA Y ACABADOS, INSTALACIONES Y OBRA EXTERIOR EN ESCUELA PRIMARIA "RICARDO FLORES MAGON" CON CLAVE ESCOLAR 20DPR2566B</t>
  </si>
  <si>
    <t>CONSTRUCCIÓN DE CUATRO AULAS DIDÁCTICAS ESTRUCTURA REGIONAL 6.00 X 8.00 MTS., REPARACIONES GENERALES CONSISTENTE EN: PRELIMINARES, ALBAÑILERIA Y ACABADOS. HERRERÍA, INSTALACIONES, DEMOLICIONES, ADHERIDOS Y OBRA EXTERIOR EN ESCUELA PRIMARIA "VICENTE GUERRERO" CON CLAVE ESCOLAR 20DPR1642K</t>
  </si>
  <si>
    <t>REPARACIONES GENERALES CONSISTENTES EN: PRELIMINARES, ALBAÑILERIA  Y ACABADOS, HERRERÍA, INSTALACIONES, ADHERIDOS  Y OBRA EXTERIOR  EN ESCUELA SECUNDARIA GENERAL "JOSE  VASCONCELOS" CON CLAVE ESCOLAR 20DES0197E</t>
  </si>
  <si>
    <t>REPARACIONES GENERALES CONSISTENTE EN: PRELIMINARES Y OBRA EXTERIOR EN J.N.I. "BENITO JUAREZ" CON CLAVE ESCOLAR  20DCC0200C</t>
  </si>
  <si>
    <t>TERMINACION  DE UN EDIFICIO CONSISTENTE EN: ALBAÑILERIA  Y ACABADOS, HERRERIA, INSTALACIONES, ADHERIDOS  Y OBRA EXTERIOR EN J.N.I. "FRIDA KAHLO" CON CLAVE ESCOLAR 20DJN2302C</t>
  </si>
  <si>
    <t>REPARACIONES GENERALES CONSISTENTE EN: PRELIMINARES, ALBAÑILERIA Y ACABADOS, INSTALACIONES ADHERIDOS Y OBRA EXTERIOR EN ESCUELA PRIMARIA "EMILIANO ZAPATA" CON CLAVE ESCOLAR 20DPR0708W</t>
  </si>
  <si>
    <t>CONSTRUCCIÓN DE OBRA EXTERIOR CONSISTENTE EN: ANDADOR, RED HIDRÁULICA, CISTERNA, RED ELÉCTRICA, RED SANITARIA, FOSA SÉPTICA Y POZO DE ABSORCIÓN EN J.N.R. "PRESIDENTE LÓPEZ  MATEOS"  CON CLAVE ESCOLAR 20DJN0060I</t>
  </si>
  <si>
    <t xml:space="preserve"> REPARACIONES GENERALES CONSISTENTE EN: PRELIMINARES, ESTRUCTURA, ALBAÑILERIA Y ACABADOS, HERRERIA, INSTALACIONES, ADHERIDOS Y OBRA EXTERIOR EN ESCUELA PRIMARIA "REDENCIÓN" CON CLAVE ESCOLAR 20DPB0450N.</t>
  </si>
  <si>
    <t>CONSTRUCCIÓN DE UN AULA DIDÁCTICA ESTRUCTURA REGIONAL 6.00 X 8.00 MTS., REPARACIONES GENERALES CONSISTENTE EN: PRELIMINARES, ESTRUCTURA, ALBAÑILERÍA Y ACABADOS, HERRERÍA, INSTALACIONES, ADHERIDOS Y OBRA EXTERIOR EN ESCUELA SECUNDARIA TÉCNICA NO. 46 CON CLAVE ESCOLAR 20DST0044T</t>
  </si>
  <si>
    <t>CONSTRUCCIÓN DE SEIS AULAS DIDÁCTICAS, TRES ANEXOS (DIRECCION Y SERVICIOS) ESTRUCTURA REGIONAL 6.00 X 8.00 MTS., Y OBRA EXTERIOR EN ESCUELA PRIMARIA "JUSTO SIERRA" CON CLAVE ESCOLAR 20DPR1991Q</t>
  </si>
  <si>
    <t>CONSTRUCCIÓN DE DOS ANEXOS (SERVICIOS SANITARIOS) ESTRUCTURA REGIONAL 6.00 X 5.30 MTS., Y OBRA EXTERIOR EN ESCUELA PRIMARIA "JOSE MARIA MORELOS Y PAVON" CON CLAVE ESCOLAR 20DPB0740D</t>
  </si>
  <si>
    <t>REPARACIONES GENERALES CONSISTENTE EN: PRELIMINARES, ESTRUCTURA, ALBAÑILERIA Y ACABADOS, HERRERIA, INSTALACIONES, ADHERIDOS Y OBRA EXTERIOR EN ESCUELA PRIMARIA "NIÑOS HEROES DE CHAPULTEPEC", CON CLAVE ESCOLAR 20DPB1248H.</t>
  </si>
  <si>
    <t>REPARACIONES GENERALES CONSISTENTE EN: PRELIMINARES, ALBAÑILERIA Y ACABADOS, HERRERIA, INSTALACIONES, ADHERIDOS Y OBRA EXTERIOR EN TELESECUNDARIA CON CLAVE ESCOLAR 20DTV0048C.</t>
  </si>
  <si>
    <t>CONSTRUCCIÓN DE TRES AULAS DIDÁCTICAS 2 E.E C/U, DOS ANEXOS (SALA DE DOCENTE (2 E.E.) SALA DE ORIENTACIÓN (2 E.E.) EST. U1-C) Y OBRA EXTERIOR. EN CECYTE N0. 25, CON CLAVE ESCOLAR 20ETC0025C.</t>
  </si>
  <si>
    <t>REPARACIONES GENERALES CONSISTENTE EN: PRELIMINARES, ALBAÑILERIA Y ACABADOS, HERRERÍA, INSTALACIONES Y OBRA EXTERIOR  EN ESCUELA PRIMARIA "EMILIANO SOSA REYES" CON CLAVE ESCOLAR 20DPR2773J</t>
  </si>
  <si>
    <t>REPARACIONES GENERALES CONSISTENTE EN: PRELIMINARES, ALBAÑILERIA Y ACABADOS, HERRERÍA, INSTALACIONES Y OBRA EXTERIOR  EN ESCUELA PRIMARIA "IGNACIO MANUEL ALTAMIRANO" CON CLAVE ESCOLAR 20DPR3405W</t>
  </si>
  <si>
    <t>REPARACIONES GENERALES CONSISTENTE EN: PRELIMINARES, ALBAÑILERIA Y ACABADOS, HERRERÍA, ADHERIDOS Y OBRA EXTERIOR EN ESCUELA PRIMARIA "BICENTENARIO DE LA INDEPENDENCIA" CON CLAVE ESCOLAR 20DPR3603W</t>
  </si>
  <si>
    <t>CONSTRUCCIÓN DE UN ANEXO (DIRECCIÓN) ESTRUCTURA REGIONAL 6.00 X 8.00 MTS. Y OBRA EXTERIOR EN TELESECUNDARIA (COL. PABLO NORTE) CON CLAVE ESCOLAR 20DTV1321Z</t>
  </si>
  <si>
    <t>CONSTRUCCIÓN DE TRES AULAS DIDÁCTICAS, TRES ANEXOS (DIRECCION Y SERVICIOS SANITARIOS) ESTRUCTURA REGIONAL 6.00 X 8.00 MTS. Y OBRA EXTERIOR EN TELESECUNDARIA CON CLAVE ESCOLAR 20DTV1705E</t>
  </si>
  <si>
    <t>PRIMERA ETAPA DE LA CONSTRUCCIÓN DE UNA UNIDAD ACADÉMICA DEPARTAMENTAL TIPO II CONSISTENTE EN: P.B. 7 AULAS DIDÁCTICAS, SERVICIOS SANITARIOS, LABORATORIO DE NEGOCIOS, DOS OFICINAS Y ESCALERA, P.A. 4 AULAS DIDÁCTICAS, JEFATURA DE DEPARTAMENTO, CUBÍCULOS (ÁREA DE DIRECCIÓN), DIRECCIÓN, SALA DE JUNTAS, RECEPCIÓN, SUBDIRECCIÓN ACADÉMICA, SERVICIOS SANITARIOS Y ESCALERA CON CLAVE ESCOLAR 20DIT0003M</t>
  </si>
  <si>
    <t xml:space="preserve">CONSTRUCCIÓN DE LA PRIMERA ETAPA DEL CENTRO DE INVESTIGACIÓN Y DESARROLLO EN ENERGÍAS RENOVABLES DEL SURESTE EN EL MUNICIPIO DE UNIÓN HIDALGO OAXACA, QUE CONSISTE EN EDIFICIO A: DIRECCIÓN, SALA DE JUNTAS, SUBDIRECCIÓN ACADÉMICA, SUBDIRECCIÓN DE VINCULACIÓN E INNOVACIÓN, COORDINADOR ADMINISTRATIVO, DEPARTAMENTO DE SERVICIOS ESCOLARES Y COORDINACIÓN DE LICENCIATURAS; EDIFICO C: DOS AULAS, COORDINACIÓN DE EDUCACIÓN CONTINUA, COORDINACIÓN DE PROGRAMAS DE POSGRADO, INTENDENCIA, SANITARIOS PARA HOMBRES Y SANITARIOS PARA MUJERES Y EDIFICIO E: DOS LABORATORIOS (UN LABORATORIO ENERGÍA EÓLICA Y UN LABORATORIO DE ENERGÍA FOTOVOLTAICA) Y OBRA EXTERIOR, SIN EQUIPAMIENTO. </t>
  </si>
  <si>
    <t>CONSTRUCCIÓN DE UN ANEXO (BIBLIOTECA) CONSISTENTE EN:VESTÍBULO, CONTROL, DIRECCIÓN, SALA DE INTERNET, SALA DE LECTURA (24 LECTORES), SALA DE AUDIO Y VIDEO, SALA DE LECTURA (128 LECTORES), ACERVO, ÁREA DE COMPUTACIÓN (34 ALUMNOS), CUBÍCULOS, COPIAS Y GUARDA OBJETOS Y SERVICIOS SANITARIOS CON CLAVE ESCOLAR 20EUT0002H</t>
  </si>
  <si>
    <t>CONSTRUCCIÓN DE UNA CAFETERÍA Y SISTEMA MODULAR DE EQUIPAMIENTO PARA SANEAMIENTO DE AGUAS RESIDUALES CON RECUPERACIÓN, CON TRABAJOS DE PRELIMINARES, CIMENTACIÓN, ESTRUCTURA, ALBAÑILERÍA, HERRERÍA, ACABADOS, OBRA EXTERIOR, ASÍ COMO EL EQUIPAMIENTO DE SANEAMIENTO CONSISTENTE EN: BASE CIRCULAR CON CLAVE ESCOLAR 20EUT0001I</t>
  </si>
  <si>
    <t>DEMOLICIÓN Y CONSTRUCCIÓN DE DOS AULAS DIDÁCTICAS EN ESTRUCTURA REGIONAL 6.00 X 8.00 MTS. Y OBRA EXTERIOR EN J.N.I. "MARGARITA MAZA DE JUAREZ" CON CLAVE ESCOLAR 20DCC1125T</t>
  </si>
  <si>
    <t>CONSTRUCCIÓN DE UN AULA DIDÁCTICA ESTRUCTURA REGIONAL DE 6.00 X 8.00 MTS. Y OBRA EXTERIOR EN  ESCUELA SECUNDARIA TÉCNICA CON CLAVE ESCOLAR 20DST0255X</t>
  </si>
  <si>
    <t>PRIMERA ETAPA DE LA CONSTRUCCIÓN DE CUATRO AULAS DIDÁCTICAS ESTRUCTURA REGIONAL 6.00 X 8.00 MTS.Y OBRA EXTERIOR EN  ESCUELA PRIMARIA  "ANDRES PORTILLO"CON CLAVE ESCOLAR 20DPR0821P</t>
  </si>
  <si>
    <t>CONSTRUCCIÓN DE UN AULA DE MEDIOS (2 E.E.) ESTRUCTURA REGIONAL DE 6.00 X 8.00 MTS. Y OBRA EXTERIOR EN ESCUELA SECUNDARIA TÉCNICA NO. 102 CON CLAVE ESCOLAR 20DST0082W</t>
  </si>
  <si>
    <t>CONSTRUCCIÓN DE UN AULA DIDÁCTICA ESTRUCTURA REGIONAL 6.00 X 5.30 MTS. Y UN ANEXO (LETRINA) Y OBRA EXTERIOR EN  J.N.U. "RUFINO TAMAYO" CON CLAVE ESCOLAR 20DJN0980N</t>
  </si>
  <si>
    <t>CONSTRUCCIÓN DE UN ANEXO (ESCALERAS DE EMERGENCIA) Y REPARACIONES GENERALES CONSISTENTE EN: PRELIMINARES, ALBAÑILERIA Y ACABADOS, INSTALACIONES, ADHERIDOS Y OBRA EXTERIOR EN ESCUELA SECUNDARIA TECNICA NO. 1 CON CLAVE ESCOLAR 20DST0085T</t>
  </si>
  <si>
    <t>CONSTRUCCIÓN DE OBRA EXTERIOR CONSISTENTE EN: ACCESO PRINCIPAL A EDIFICIOS EXISTENTES CONSTRUCCIONES DE PISO, GUARNICIÓN Y BANQUETAS DE CONCRETO Y BARANDAL DE TUBO CON APLICACIÓN DE PINTURA CON CLAVE ESCOLAR 20EUT0002H</t>
  </si>
  <si>
    <t>TERMINACIÓN DEL SERVICIO DE INSTALACIONES DE VAPOR Y RETORNO DE CONDENSADOS, GAS, INSTALACIÓN ELÉCTRICA, HIDRÁULICA PARA EL FUNCIONAMIENTO DE LA CALDERA CON CLAVE ESCOLAR 20EUT0002H</t>
  </si>
  <si>
    <t>CONSTRUCCIÓN DE DOS ANEXOS (SERVICIOS SANITARIOS) ESTRUCTURA REGIONAL 6.00 X 8.00 MTS. Y OBRA EXTERIOR EN ESCUELA PRIMARIA "EMILIANO ZAPATA" CON CLAVE ESCOLAR 20DPB0824L</t>
  </si>
  <si>
    <t>06 DE JUNIO DEL 2018</t>
  </si>
  <si>
    <t>21 DE AGOSTO DE 2018</t>
  </si>
  <si>
    <t>29 DE AGOSTO DE 2018</t>
  </si>
  <si>
    <t>19 DE JULIO DE 2018</t>
  </si>
  <si>
    <t xml:space="preserve">27 DE SEPTIEMBRE DE 2018 </t>
  </si>
  <si>
    <t>18 DE OCTUBRE DE 2018</t>
  </si>
  <si>
    <t>01 DE NOVIEMBRE DE 2018</t>
  </si>
  <si>
    <t>02 DE NOVIEMBRE DE 2018</t>
  </si>
  <si>
    <t>10 DE NOVIEMBRE DE 2018</t>
  </si>
  <si>
    <t>20 DE NOVIEMBRE DE 2018</t>
  </si>
  <si>
    <t>23 DE NOVIEMBRE DE 2018</t>
  </si>
  <si>
    <t>30 DE NOVIEMBRE DE 2018</t>
  </si>
  <si>
    <t>16 DE NOVIEMBRE DE 2018</t>
  </si>
  <si>
    <t>09 DE DICIEMBRE DE 2018</t>
  </si>
  <si>
    <t>02 DE DICIEMBRE DE 2018</t>
  </si>
  <si>
    <t>14 DE DICIEMBRE DE 2018</t>
  </si>
  <si>
    <t xml:space="preserve">02 DE DICIEMBRE DEL 2018 </t>
  </si>
  <si>
    <t>03 DE NOVIEMBRE DE 2018</t>
  </si>
  <si>
    <t>18 DE NOVIEMBRE DE 2018</t>
  </si>
  <si>
    <t>03 NOVIEMBRE DE 2018</t>
  </si>
  <si>
    <t>26 DE DICIEMBRE DE 2018</t>
  </si>
  <si>
    <t>26 DE NOVIEMBRE DE 2018</t>
  </si>
  <si>
    <t>26 DE DICIEMBRE  DE 2018</t>
  </si>
  <si>
    <t>12 DE OCTUBRE DE 2018</t>
  </si>
  <si>
    <t>15 DE DICIEMBRE DE 2018</t>
  </si>
  <si>
    <t>14 DE FEBRERO DE 2019</t>
  </si>
  <si>
    <t>16 DE MARZO DE 2019</t>
  </si>
  <si>
    <t>31 DE MARZO DE 2019</t>
  </si>
  <si>
    <t>07 DE FEBRERO DE 2019</t>
  </si>
  <si>
    <t>09 DE MARZO DE 2019</t>
  </si>
  <si>
    <t>08 DE ABRIL DE 2019</t>
  </si>
  <si>
    <t>24 DE DICIEMBRE DE 2018</t>
  </si>
  <si>
    <t>08 DE MAYO DE 2019</t>
  </si>
  <si>
    <t>19 DE MARZO DE 2019</t>
  </si>
  <si>
    <t>20 DE FEBRERO DE 2019</t>
  </si>
  <si>
    <t>22 DE MARZO DE 2019</t>
  </si>
  <si>
    <t>21 DE ABRILDE 2019</t>
  </si>
  <si>
    <t>22 DE ABRIL DE 2019</t>
  </si>
  <si>
    <t>22 DE MAYO DE 2019</t>
  </si>
  <si>
    <t>22 DE ENERO DE 2019</t>
  </si>
  <si>
    <t>21 DE FEBRERO DE 2019</t>
  </si>
  <si>
    <t>06 DE FEBRERO DE 2019</t>
  </si>
  <si>
    <t>23 DE MARZO  DE 2019</t>
  </si>
  <si>
    <t>07 DE ENERO DE 2019</t>
  </si>
  <si>
    <t>28 DE MAYO DE 2019</t>
  </si>
  <si>
    <t>27 DE FEBRERO DE 2019</t>
  </si>
  <si>
    <t>13 DE ENERO DE 2019</t>
  </si>
  <si>
    <t>29 DE MARZO DE 2019</t>
  </si>
  <si>
    <t>30 DE MARZO DE 2019</t>
  </si>
  <si>
    <t>DEMOLICION DE PISO Y MURO Y CONSTRUCCION DE PISO Y MURO EN EDIFICIO "A" RESANE DE FISURAS EN EDIFIO "B" DEMOLICION Y CONSTRUCCION  DE PISO  EN EDIFIO "D" RESANE DE FISURAS Y RESTITUCION  DE AZULEJO  EN EDIFICO  "E".</t>
  </si>
  <si>
    <t>REPARACIÓN DE LOSA DEL EDIFICIO "B" Y "D" Y REPARACIÓN DE MUROS DEL EDIFICIO "C" Y "E", DEMOLICIÓN Y CONSTRUCCIÓN DEL EDIFICIO "G" Y PORTICO DE ACCESO.</t>
  </si>
  <si>
    <t>REPARACIONES DE MUROS EN EDIFICIO "A", DEMOLICION DE EDIFICIO  "D", CONSTRUCCION DE EDIFICIO "B" (2 AULAS) RECOSTRUCCION DE TRAMO DE BARDA PERIMETRAL  AFECTADO.</t>
  </si>
  <si>
    <t>REPOSICION  DE PIEZAS  DE AZULEJO  Y CRISTALES  EN EDIFICIO "B", REPARACION  DE GRIETAS  DE MUROS    Y APLANADO DE MUROS EN  EDIFICIOS  "C",  REPARACION EN BARDA PERIMETRAL.</t>
  </si>
  <si>
    <t>CONSTRUCCIÓN DE UNA CAFETERÍA Y SISTEMA MODULAR DE EQUIPAMIENTO PARA SANEAMIENTO DE AGUAS RESIDUALES CON RECUPERACIÓN, CON TRABAJOS DE PRELIMINARES, CIMENTACIÓN, ESTRUCTURA, ALBAÑILERÍA, HERRERÍA, ACABADOS, OBRA EXTERIOR, ASÍ COMO EL EQUIPAMIENTO DE SANEAMIENTO CONSISTENTE EN: BASE CIRCULAR. SIN EMBARGO EL CONTRATISTA REALIZARA UNICAMENTE: CONSTRUCCIÓN DE PLANTA DE TRATAMIENTO DE AGUAS RESIDUALES Q=96M3/DIA. QUE CONSISTE EN: SISTEMA DE LODOS ACTIVADOS, 1-OBRA CIVIL, 2-EQUIPO ELECTROMECANICO. NO INCLUYE ACOMETIDA ELECTRICA. EN UNIVERSIDAD TECNOLOGICA DE LOS VALLES CENTRALES, CON CLAVE ESCOLAR 20EUT0001I.</t>
  </si>
  <si>
    <t>Reconstruccion Escuelas al Cien</t>
  </si>
  <si>
    <t>001-SE/2018</t>
  </si>
  <si>
    <t>002-SE/2018</t>
  </si>
  <si>
    <t>003-SE/2018</t>
  </si>
  <si>
    <t>004-SE/2018</t>
  </si>
  <si>
    <t>005-SE/2018</t>
  </si>
  <si>
    <t>006-SE/2018</t>
  </si>
  <si>
    <t>007-SE/2018</t>
  </si>
  <si>
    <t>008-SE/2018</t>
  </si>
  <si>
    <t>008-A-SE/2018</t>
  </si>
  <si>
    <t>009-SE/2018</t>
  </si>
  <si>
    <t>010-SE/2018</t>
  </si>
  <si>
    <t>011-SE/2018</t>
  </si>
  <si>
    <t>012-SE/2018</t>
  </si>
  <si>
    <t>013-SE/2018</t>
  </si>
  <si>
    <t>014-SE/2018</t>
  </si>
  <si>
    <t>015-SE/2018</t>
  </si>
  <si>
    <t>016-SE/2018</t>
  </si>
  <si>
    <t>017-SE/2018</t>
  </si>
  <si>
    <t>018-A-SE/2018</t>
  </si>
  <si>
    <t>019-SE/2018</t>
  </si>
  <si>
    <t>020-SE/2018</t>
  </si>
  <si>
    <t>021-SE/2018</t>
  </si>
  <si>
    <t>022-SE/2018</t>
  </si>
  <si>
    <t>023-SE/2018</t>
  </si>
  <si>
    <t>024-SE/2018</t>
  </si>
  <si>
    <t>025-SE/2018</t>
  </si>
  <si>
    <t>026-SE/2018</t>
  </si>
  <si>
    <t>027-SE/2018</t>
  </si>
  <si>
    <t>028-SE/2018</t>
  </si>
  <si>
    <t>029-SE/2018</t>
  </si>
  <si>
    <t>030-SE/2018</t>
  </si>
  <si>
    <t>031-SE/2018</t>
  </si>
  <si>
    <t>033-SE/2018</t>
  </si>
  <si>
    <t>034-SE/2018</t>
  </si>
  <si>
    <t>035-SE/2018</t>
  </si>
  <si>
    <t>036-SE/2018</t>
  </si>
  <si>
    <t>037-SE/2018</t>
  </si>
  <si>
    <t>038-SE/2018</t>
  </si>
  <si>
    <t>039-SE/2018</t>
  </si>
  <si>
    <t>040-SE/2018</t>
  </si>
  <si>
    <t>042-SE/2018</t>
  </si>
  <si>
    <t>043-SE/2018</t>
  </si>
  <si>
    <t>044-SE/2018</t>
  </si>
  <si>
    <t>045-SE/2018</t>
  </si>
  <si>
    <t>046-SE/2018</t>
  </si>
  <si>
    <t>047-SE/2018</t>
  </si>
  <si>
    <t>048-SE/2018</t>
  </si>
  <si>
    <t>049-SE/2018</t>
  </si>
  <si>
    <t>050-SE/2018</t>
  </si>
  <si>
    <t>051-SE/2018</t>
  </si>
  <si>
    <t>052-SE/2018</t>
  </si>
  <si>
    <t>053-SE/2018</t>
  </si>
  <si>
    <t>054-SE/2018</t>
  </si>
  <si>
    <t>055-SE/2018</t>
  </si>
  <si>
    <t>056-SE/2018</t>
  </si>
  <si>
    <t>058-SE/2018</t>
  </si>
  <si>
    <t>059-SE/2018</t>
  </si>
  <si>
    <t>060-SE/2018</t>
  </si>
  <si>
    <t>061-SE/2018</t>
  </si>
  <si>
    <t>065-SE/2018</t>
  </si>
  <si>
    <t>066-SE/2018</t>
  </si>
  <si>
    <t>067-SE/2018</t>
  </si>
  <si>
    <t>070-SE/2018</t>
  </si>
  <si>
    <t>071-SE/2018</t>
  </si>
  <si>
    <t>072-SE/2018</t>
  </si>
  <si>
    <t>073-SE/2018</t>
  </si>
  <si>
    <t>075-SE/2018</t>
  </si>
  <si>
    <t>076-SE/2018</t>
  </si>
  <si>
    <t>077-SE/2018</t>
  </si>
  <si>
    <t>078-SE/2018</t>
  </si>
  <si>
    <t>079-SE/2018</t>
  </si>
  <si>
    <t>080-SE/2018</t>
  </si>
  <si>
    <t>081-SE/2018</t>
  </si>
  <si>
    <t>082-SE/2018</t>
  </si>
  <si>
    <t>084-SE/2018</t>
  </si>
  <si>
    <t>085-SE/2018</t>
  </si>
  <si>
    <t>086-SE/2018</t>
  </si>
  <si>
    <t>087-SE/2018</t>
  </si>
  <si>
    <t>088-SE/2018</t>
  </si>
  <si>
    <t>089-SE/2018</t>
  </si>
  <si>
    <t>090-SE/2018</t>
  </si>
  <si>
    <t>091-SE/2018</t>
  </si>
  <si>
    <t>092-SE/2018</t>
  </si>
  <si>
    <t>093-SE/2018</t>
  </si>
  <si>
    <t>094-SE/2018</t>
  </si>
  <si>
    <t>095-SE/2018</t>
  </si>
  <si>
    <t>096-SE/2018</t>
  </si>
  <si>
    <t>097-SE/2018</t>
  </si>
  <si>
    <t>098-SE/2018</t>
  </si>
  <si>
    <t>099-SE/2018</t>
  </si>
  <si>
    <t>100-SE/2018</t>
  </si>
  <si>
    <t>101-SE/2018</t>
  </si>
  <si>
    <t>102-SE/2018</t>
  </si>
  <si>
    <t>103-SE/2018</t>
  </si>
  <si>
    <t>104-SE/2018</t>
  </si>
  <si>
    <t>105-SE/2018</t>
  </si>
  <si>
    <t>106-SE/2018</t>
  </si>
  <si>
    <t>107-SE/2018</t>
  </si>
  <si>
    <t>108-SE/2018</t>
  </si>
  <si>
    <t>109-SE/2018</t>
  </si>
  <si>
    <t>110-SE/2018</t>
  </si>
  <si>
    <t>111-SE/2018</t>
  </si>
  <si>
    <t>112-SE/2018</t>
  </si>
  <si>
    <t>113-SE/2018</t>
  </si>
  <si>
    <t>114-SE/2018</t>
  </si>
  <si>
    <t>115-SE/2018</t>
  </si>
  <si>
    <t>116-SE/2018</t>
  </si>
  <si>
    <t>117-SE/2018</t>
  </si>
  <si>
    <t>118-SE/2018</t>
  </si>
  <si>
    <t>119-SE/2018</t>
  </si>
  <si>
    <t>120-SE/2018</t>
  </si>
  <si>
    <t>121-SE/2018</t>
  </si>
  <si>
    <t>122-SE/2018</t>
  </si>
  <si>
    <t>123-SE/2018</t>
  </si>
  <si>
    <t>124-SE/2018</t>
  </si>
  <si>
    <t>125-SE/2018</t>
  </si>
  <si>
    <t>126-SE/2018</t>
  </si>
  <si>
    <t>127-SE/2018</t>
  </si>
  <si>
    <t>128-SE/2018</t>
  </si>
  <si>
    <t>129-SE/2018</t>
  </si>
  <si>
    <t>130-SE/2018</t>
  </si>
  <si>
    <t>131-SE/2018</t>
  </si>
  <si>
    <t>133-SE/2018</t>
  </si>
  <si>
    <t>133-A-SE/2018</t>
  </si>
  <si>
    <t>135-A-SE/2018</t>
  </si>
  <si>
    <t>137-SE/2018</t>
  </si>
  <si>
    <t>138-SE/2018</t>
  </si>
  <si>
    <t>139-SE/2018</t>
  </si>
  <si>
    <t>140-SE/2018</t>
  </si>
  <si>
    <t>141-SE/2018</t>
  </si>
  <si>
    <t>142-SE/2018</t>
  </si>
  <si>
    <t>143-SE/2018</t>
  </si>
  <si>
    <t>144-SE/2018</t>
  </si>
  <si>
    <t>145-SE/2018</t>
  </si>
  <si>
    <t>146-SE/2018</t>
  </si>
  <si>
    <t>147-SE/2018</t>
  </si>
  <si>
    <t>148-SE/2018</t>
  </si>
  <si>
    <t>149-SE/2018</t>
  </si>
  <si>
    <t>150-SE/2018</t>
  </si>
  <si>
    <t>151-SE/2018</t>
  </si>
  <si>
    <t>152-SE/2018</t>
  </si>
  <si>
    <t>153-SE/2018</t>
  </si>
  <si>
    <t>154-SE/2018</t>
  </si>
  <si>
    <t>155-SE/2018</t>
  </si>
  <si>
    <t>156-SE/2018</t>
  </si>
  <si>
    <t>157-SE/2018</t>
  </si>
  <si>
    <t>158-SE/2018</t>
  </si>
  <si>
    <t>159-SE/2018</t>
  </si>
  <si>
    <t>160-SE/2018</t>
  </si>
  <si>
    <t>161-SE/2018</t>
  </si>
  <si>
    <t>162-SE/2018</t>
  </si>
  <si>
    <t>163-SE/2018</t>
  </si>
  <si>
    <t>164-SE/2018</t>
  </si>
  <si>
    <t>165-SE/2018</t>
  </si>
  <si>
    <t>166-SE/2018</t>
  </si>
  <si>
    <t>167-SE/2018</t>
  </si>
  <si>
    <t>168-SE/2018</t>
  </si>
  <si>
    <t>168-A-SE/2018</t>
  </si>
  <si>
    <t>169-SE/2018</t>
  </si>
  <si>
    <t>171-SE/2018</t>
  </si>
  <si>
    <t>172-SE/2018</t>
  </si>
  <si>
    <t>173-SE/2018</t>
  </si>
  <si>
    <t>174-SE/2018</t>
  </si>
  <si>
    <t>175-SE/2018</t>
  </si>
  <si>
    <t>176-SE/2018</t>
  </si>
  <si>
    <t>177-SE/2018</t>
  </si>
  <si>
    <t>178-SE/2018</t>
  </si>
  <si>
    <t>179-SE/2018</t>
  </si>
  <si>
    <t>181-SE/2018</t>
  </si>
  <si>
    <t>182-SE/2018</t>
  </si>
  <si>
    <t>183-SE/2018</t>
  </si>
  <si>
    <t>184-SE/2018</t>
  </si>
  <si>
    <t>187-SE/2018</t>
  </si>
  <si>
    <t>188-SE/2018</t>
  </si>
  <si>
    <t>189-SE/2018</t>
  </si>
  <si>
    <t>190-SE/2018</t>
  </si>
  <si>
    <t>191-SE/2018</t>
  </si>
  <si>
    <t>192-SE/2018</t>
  </si>
  <si>
    <t>193-SE/2018</t>
  </si>
  <si>
    <t>194-SE/2018</t>
  </si>
  <si>
    <t>195-SE/2018</t>
  </si>
  <si>
    <t>196-SE/2018</t>
  </si>
  <si>
    <t>197-SE/2018</t>
  </si>
  <si>
    <t>198-SE/2018</t>
  </si>
  <si>
    <t>199-SE/2018</t>
  </si>
  <si>
    <t>200-SE/2018</t>
  </si>
  <si>
    <t>201-SE/2018</t>
  </si>
  <si>
    <t>202-SE/2018</t>
  </si>
  <si>
    <t>203-SE/2018</t>
  </si>
  <si>
    <t>204-SE/2018</t>
  </si>
  <si>
    <t>205-SE/2018</t>
  </si>
  <si>
    <t>206-SE/2018</t>
  </si>
  <si>
    <t>207-SE/2018</t>
  </si>
  <si>
    <t>208-SE/2018</t>
  </si>
  <si>
    <t>209-SE/2018</t>
  </si>
  <si>
    <t>210-SE/2018</t>
  </si>
  <si>
    <t>212-SE/2018</t>
  </si>
  <si>
    <t>213-SE/2018</t>
  </si>
  <si>
    <t>214-SE/2018</t>
  </si>
  <si>
    <t>215-SE/2018</t>
  </si>
  <si>
    <t>216-SE/2018</t>
  </si>
  <si>
    <t>217-SE/2018</t>
  </si>
  <si>
    <t>218-SE/2018</t>
  </si>
  <si>
    <t>220-SE/2018</t>
  </si>
  <si>
    <t>221-SE/2018</t>
  </si>
  <si>
    <t>223-SE/2018</t>
  </si>
  <si>
    <t>224-SE/2018</t>
  </si>
  <si>
    <t>225-SE/2018</t>
  </si>
  <si>
    <t>226-SE/2018</t>
  </si>
  <si>
    <t>227-SE/2018</t>
  </si>
  <si>
    <t>228-SE/2018</t>
  </si>
  <si>
    <t>229-SE/2018</t>
  </si>
  <si>
    <t>230-SE/2018</t>
  </si>
  <si>
    <t>231-SE/2018</t>
  </si>
  <si>
    <t>232-SE/2018</t>
  </si>
  <si>
    <t>233-SE/2018</t>
  </si>
  <si>
    <t>234-SE/2018</t>
  </si>
  <si>
    <t>235-SE/2018</t>
  </si>
  <si>
    <t>236-SE/2018</t>
  </si>
  <si>
    <t>237-SE/2018</t>
  </si>
  <si>
    <t>238-SE/2018</t>
  </si>
  <si>
    <t>239-SE/2018</t>
  </si>
  <si>
    <t>240-SE/2018</t>
  </si>
  <si>
    <t>241-SE/2018</t>
  </si>
  <si>
    <t>242-SE/2018</t>
  </si>
  <si>
    <t>243-SE/2018</t>
  </si>
  <si>
    <t>244-SE/2018</t>
  </si>
  <si>
    <t>245-SE/2018</t>
  </si>
  <si>
    <t>246-SE/2018</t>
  </si>
  <si>
    <t>248-SE/2018</t>
  </si>
  <si>
    <t>249-SE/2018</t>
  </si>
  <si>
    <t>250-SE/2018</t>
  </si>
  <si>
    <t>251-SE/2018</t>
  </si>
  <si>
    <t>252-SE/2018</t>
  </si>
  <si>
    <t>253-SE/2018</t>
  </si>
  <si>
    <t>254-SE/2018</t>
  </si>
  <si>
    <t>255-SE/2018</t>
  </si>
  <si>
    <t>256-SE/2018</t>
  </si>
  <si>
    <t>257-SE/2018</t>
  </si>
  <si>
    <t>258-SE/2018</t>
  </si>
  <si>
    <t>259-SE/2018</t>
  </si>
  <si>
    <t>260-SE/2018</t>
  </si>
  <si>
    <t>261-SE/2018</t>
  </si>
  <si>
    <t>262-SE/2018</t>
  </si>
  <si>
    <t>263-SE/2018</t>
  </si>
  <si>
    <t>264-SE/2018</t>
  </si>
  <si>
    <t>265-SE/2018</t>
  </si>
  <si>
    <t>266-SE/2018</t>
  </si>
  <si>
    <t>267-SE/2018</t>
  </si>
  <si>
    <t>268-SE/2018</t>
  </si>
  <si>
    <t>269-SE/2018</t>
  </si>
  <si>
    <t>270-SE/2018</t>
  </si>
  <si>
    <t>271-SE/2018</t>
  </si>
  <si>
    <t>272-SE/2018</t>
  </si>
  <si>
    <t>273-SE/2018</t>
  </si>
  <si>
    <t>274-SE/2018</t>
  </si>
  <si>
    <t>275-SE/2018</t>
  </si>
  <si>
    <t>276-SE/2018</t>
  </si>
  <si>
    <t>278-SE/2018</t>
  </si>
  <si>
    <t>279-SE/2018</t>
  </si>
  <si>
    <t>280-SE/2018</t>
  </si>
  <si>
    <t>282-SE/2018</t>
  </si>
  <si>
    <t>283-SE/2018</t>
  </si>
  <si>
    <t>284-SE/2018</t>
  </si>
  <si>
    <t>285-SE/2018</t>
  </si>
  <si>
    <t>286-SE/2018</t>
  </si>
  <si>
    <t>287-SE/2018</t>
  </si>
  <si>
    <t>288-SE/2018</t>
  </si>
  <si>
    <t>289-SE/2018</t>
  </si>
  <si>
    <t>290-SE/2018</t>
  </si>
  <si>
    <t>291-SE/2018</t>
  </si>
  <si>
    <t>292-SE/2018</t>
  </si>
  <si>
    <t>293-SE/2018</t>
  </si>
  <si>
    <t>295-SE/2018</t>
  </si>
  <si>
    <t>296-SE/2018</t>
  </si>
  <si>
    <t>297-SE/2018</t>
  </si>
  <si>
    <t>298-SE/2018</t>
  </si>
  <si>
    <t>299-SE/2018</t>
  </si>
  <si>
    <t>300-SE/2018</t>
  </si>
  <si>
    <t>22 DE JUNIO DE 2018</t>
  </si>
  <si>
    <t>28 DE JUNIO DE 2018</t>
  </si>
  <si>
    <t>25 DE JULIO DE 2018</t>
  </si>
  <si>
    <t>25 DE JUNIO DE 2018</t>
  </si>
  <si>
    <t>29 DE MAYO DE 2018</t>
  </si>
  <si>
    <t>15 DE JULIO DE 2018</t>
  </si>
  <si>
    <t>31 DE MAYO DE 2018</t>
  </si>
  <si>
    <t>30 DE JUNIO DE 2018</t>
  </si>
  <si>
    <t>24 DE JULIO DE 2018</t>
  </si>
  <si>
    <t>27 DE MAYO DE 2018</t>
  </si>
  <si>
    <t>22 DE JULIO DE 2018</t>
  </si>
  <si>
    <t>04 DE JULIO DE 2018</t>
  </si>
  <si>
    <t>28 DE JULIO DE 2018</t>
  </si>
  <si>
    <t>05 DE AGOSTO DE 2018</t>
  </si>
  <si>
    <t>04 DE SEPTIEMBRE DE 2018</t>
  </si>
  <si>
    <t>08 DE AGOSTO DE 2018</t>
  </si>
  <si>
    <t>07 DE SEPTIEMBRE DE 2018</t>
  </si>
  <si>
    <t>15 DE AGOSTO DE 2018</t>
  </si>
  <si>
    <t>14 DE SEPTIEMBRE DE 2018</t>
  </si>
  <si>
    <t>24 DE SEPTIEMBRE DE  2018</t>
  </si>
  <si>
    <t>25 DE AGOSTO DE 2018</t>
  </si>
  <si>
    <t>23 DE FEBRERO DE 2018</t>
  </si>
  <si>
    <t>06 DE ABRIL DE 2018</t>
  </si>
  <si>
    <t>28 DE MARZO DE 2018</t>
  </si>
  <si>
    <t>17 DE ABRIL DE 2018</t>
  </si>
  <si>
    <t>10 DE FEBRERO DE 2018</t>
  </si>
  <si>
    <t>24 DE ABRIL DE 2018</t>
  </si>
  <si>
    <t>08 DE MAYO DE 2018</t>
  </si>
  <si>
    <t>18 DE MAYO DE 2018</t>
  </si>
  <si>
    <t>28 DE MAYO DE 2018</t>
  </si>
  <si>
    <t xml:space="preserve">DEMOLICIÓN Y SUSTITUCIÓN DEL EDIFICIO “A” Y "C"  (ESTRUCTURA REGIONAL 6X8), REFORZAMIENTO DE LOS EDIFICIOS, “D”, “E”, “F”, “G”, “H”, “I”, Y “J”., Y CONSTRUCCIÓN DE EDIFICIO "K" (ESTRUCTURA REGIONAL 6X8); REFORZAMIENTO DEL EDIFICIO “B” MÓDULO DE SERVICIOS SANITARIOS Y CONSTRUCCIÓN DE NUEVO MÓDULO DE SERVICIOS SANITARIOS PARA SUSTITUIR EL ADOSADO AL EDIFICIO “E” (ESTRUCTURA REGIONAL 6.5X8); CONSTRUCCIÓN DE MURO DE ACOMETIDA, DEMAOLICION DE UNA PARTE DE BARDA PERIMETRAL, Y REFUERZO EN BARDA PERIMETRAL. </t>
  </si>
  <si>
    <t xml:space="preserve">REFORZAMIENTO DE EDIFICIOS CON AULAS ATIPICAS EN EDIFICIOS, A, C, D, E, F, G, I; REFORZAMIENTO MENOR EN MODULO DE SANITARIOS UBICADO EN EDIFICIO H; REFORZAMIENTO DE DIRECCION ESCOLAR MATUTINA Y VESPERTINA UBICADAS EN LOS EDIFICIOS A Y B RESPECTIVAMENTE; DEMOLICION Y CONSTRUCCION DE 130 ML DE BARDA PERIMETRAL. </t>
  </si>
  <si>
    <t>REFORZAMIENTO, DEMOLICION Y CONSTRUCCION DE AULAS (EDIFICIO A, B Y C);REFORZAMIENTO DE SERVICIOS SANITARIOS EN EDIFICIO "A"; REFORZAMIENTO DE DIRECCION (EDIFICIO D);REFORZAMIENTO, DEMOLICION Y CONSTRUCCION DE PLAZA CIVICA Y BARDA PERIMETRAL.</t>
  </si>
  <si>
    <t>REPARACION DE DAÑOS POR SISMO, DEMOLICION Y CONSTRUCCION DE AULAS (EDIFICIO A,C Y D) Y CONSTRUCCION DE AULA NUEVA (EDIFICIO B);REPARACION DE SANITARIOS (EDIFICIO A);REFORZAMIENTO DE DIRECCION (EDIFICIO D);REPARACION DE DAÑOS POR SISMO, DEMOLICION Y CONSTRUCCION DE PLAZA CIVICA Y BARDA PERIMETRAL.</t>
  </si>
  <si>
    <t>REPARACIÓN  POR DAÑO DE SISMO EN EDIFICIO "A" (MODULO DE 1 AULA  EST. REG.  6.00X8.00).  DEMOLICION Y RECONSTRUCCIÓN DE  EDIFICIO B DAÑADO POR SISMO, ( 3 AULAS REGIONALES 6.00X8.00), REPARACIÓN POR DAÑO DE SISMO EN AULA EN EDIFICIO "B" EST. A70;REPARACIÓN POR DAÑO EN SISMO DE SANITARIOS ESTRUCTURA REGIONAL EDIFICIO "C"; LETRERO DE IDENTIFICACION DE LA OBRA PERMANENTE.</t>
  </si>
  <si>
    <t>REFORZAMIENTO  DE EDIFICIO A, REPARACIÓN DE AGRIETAMIENTOS EN MUROS, COLOCACIÓN DE LOSETA, ZOCLO, CAMBIO DE LUMINARIAS E IMPERMEABILIZANTE, PINTURA EN MUROS Y PLAFONES; RECONSTRUCCIÓN DE MODULO SANITARIO, EDIFICIO C  DE  3.46 X 5.04 MTS; REFORZAMIENTO DE EDIFICIO B. REPARACIÓN DE AGRIETAMIENTOS EN MUROS, COLOCACIÓN DE LOSETA, ZOCLO, CAMBIO DE LUMINARIAS, CAMBIO DE TECHUMBRE Y PINTURA EN MUROS; OBRA EXTERIOR: MURO DE ACOMETIDA, REGISTROS ELECTRICOS, TUBERIA Y  CABLEADO.</t>
  </si>
  <si>
    <t xml:space="preserve">REPARACIÓN POR DAÑO DE SISMO EN LOS EDIFICIOS A, B, C, Y D,(ESTRUCTURA REGIONAL).REPARACIONES EN AGRIETAMIENTOS DE MUROS, REPARACIÓN EN DESCONCHAMIENTO DE CONCRETO, RESANE EN PERIMETRO DE LOSA, REPARACIÓN DE COLUMNAS DAÑADAS, APLANADOS, PINTURA,COLOCACIÓN DE LOSETA,  CAMBIO DE LUMINARIAS Y COLOCACIÓN DE IMPERMEABILIZANTE; REPARACIUÓN POR DAÑO DE SISMO EN EDIFICIO B, (ESTRUCTURA REGIONAL). CAMBIO DE MUEBLES SANITARIOS, COLOCACIÓN DE PISOS, LAMBRIN, COLOCACIÓN DE PUERTAS EN MAMPARAS, CAMBIO DE LUMINARIAS,  PINTURA EN MUROS Y PLAFONES; OBRA EXTERIOR: CONSTRUCCIÓN DE BARDA PERIMETRAL DE 3.00 MTS. DE ALTURA, MURO DE ACOMETIDA. </t>
  </si>
  <si>
    <t xml:space="preserve">EDIFICIO 1: REFORZAMIENTO DE AULA EST. REG. 6x8 , EDIFICIO 2:DEMOLICION EST. REGIONAL 6.00 X 8.00M   Y CONSTRUCCION DE 4 AULAS TIPO REGIONAL DE 6.00 X 8.00 MTS, EDIFICIO 3 EST REGIONAL 6.00X 8.00M: (REFORZAMIENTO DE BIBLIOTECA ESCOLAR ) / EDIFICIO 3: REFORZAMIENTO DE MODULO DE SANITARIOS /EDIFICIO 1,2 Y 3: COLOCACION DE VENTILADORES / EDIFICIO 3: REFORZAMIENTO DE DIRECCION ESCOLAR / CONSTRUCCION DE 40 ML DE BARDA PERIMETRAL Y REFORZAMIENTO DE CUBIERTA EN PLAZA CIVICA </t>
  </si>
  <si>
    <t xml:space="preserve">Reforzamiento de  Edificios "1": retiro de aplanados, sustitución de ventanas y puertas, aplicación de pintura, retiro de entortado y aplicación de entortado y aplicación de impermeabilizante, demolición de edificio 2 estructura tipo atípica (2 aulas y 2 bodegas) y construcción de 2 aulas estructura tipo regional 6.00 X 8.00 mts.; Reforzamiento de sanitarios: sustitución de muebles de baño, demolición de mingitorio, colocación de loseta y aplicación de pintura; Instalación de ventiladores y pizarrones en aula nueva; reforzamiento de edificio 3 estructura tipo Atípica (dirección y cooperativa) reforzamiento de aplanados, aplicación de pintura, reposición de instalación eléctrica y aplicación de impermeabilizante; Construcción de barda perimetral, construcción de piso, construcción de registros eléctricos y asta bandera. </t>
  </si>
  <si>
    <t>Reforzamiento de Edificios "1" Y "2", : resane de grietas, restitucion de aplanados, aplicación de pintura vínilica, cambio de puertas y ventanas, sustitución de luminarias, aplicación de pintura de esmalte en protecciones metálicas revision de la instalacion electrica y aplicacion de impermeabilizante, demolicion de edificio 3, y construccion de un aula tipo regional 6.00 x 8.00 mts / resane de grietas en sanitarios, sustitucion muebles de baño y revision de la instalacion electrica y aplicación de impermeabilizante / instalacion de ventiladores y sustitucion de pizarrones en edificio 1, 2 y aula nueva / Resane de grietas en direccion, muebles de baño y revision de la instalacion electrica y sustitucion de luminarias / construccion de barda perimetral, construccion de cistena, construcion de registros electricos revision de instalacion electrica y colocacion de luminarias solares.</t>
  </si>
  <si>
    <t>RECONSTRUCCION DE LOS EDIFICIOS "A", "D" Y "G"; DEMOLICIÓN Y CONSTRUCCIÓN DE LOS EDIFICIOS "B", "I", "K" (ESTRUCTURA REGIONAL 6X8); OBRA EXTERIOR.</t>
  </si>
  <si>
    <t>REFORZAMIENTO DE LOS EDIFICIOS "A"; DEMOLICIÓN DE EDIFICIO "G" Y DEMOLICIÓN Y CONSTRUCCIÓN DE LOS EDIFICIOS "C", "D", "E". (ESTRUCTURA REGIONAL 6X8)</t>
  </si>
  <si>
    <t xml:space="preserve">DEMOLICIÓN Y SUSTITUCIÓN DE LOSA DE CONCRETO Y REHABILITACIÓN GENERAL DE EDIFICIO "B, C Y F”. </t>
  </si>
  <si>
    <t>DEMOLICION Y REPOSICION DE AULAS EN EDIFICIOS "B", "D" Y "E", REPARACION DE EDIFICIO "C";REPARACION DE DAÑOS POR SISMO DE NUCLEOS SANITARIOS EN EDIFICIO "A";DEMOLICION Y REPOSICION DE BARDA DESPLOMADA, REPARACION DE ANDADORES,  DE BARDAS DE ACCESO Y,  LETRERO DEL PLANTEL.</t>
  </si>
  <si>
    <t>DEMOLICION Y REPOSICION DE AULAS EN EDIFICIOS "B", "D" Y "E", REPARACION DE EDIFICIO "C"; REPARACION DE DAÑOS POR SISMO DE NUCLEOS SANITARIOS EN EDIFICIO "A";DEMOLICION Y REPOSICION DE BARDA DESPLOMADA, REPARACION DE ANDADORES,  DE BARDAS DE ACCESO Y,  LETRERO DEL PLANTEL.</t>
  </si>
  <si>
    <t>REPARACION DE DAÑOS POR SISMO, DEMOLICION Y REPOSICION DE AULAS;REPARACION DE DAÑOS POR SISMO DE NUCLEOS SANITARIOS;REPARACION DE DAÑOS POR SISMO DE EDIFICIO "A" DIRECCIÓN;PREPARACION PARA VOZ Y DATOS EN DIRECCION;DEMOLICION DE TANQUE ELEVADO, REHABILITACION DE TECHUMBRE EN ACCESO PEATONAL, DEMOLICION Y REPOSICION DE BARDA DESPLOMADA, REHABILITACION DE COLUMNA EN TECHADO, Y LETRERO DEL PLANTEL.</t>
  </si>
  <si>
    <t>REFORZAMIENTO  DE LOS  EDIFICIOS  "A, C, D, E, F, G, I" AULAS DIDACTICAS ESTRUCTURA REGIONAL  6.00 X 8.00 M.: INSTALACION ELECTRICA, PINTURA DE ESMALTE EN ESTRUCTURA Y HERRERIA, REPARACION DE AGRIETAMIENTOS, COLOCACIÓN DE PISOS CON LOSETA, PINTURA VINILICA EN MUROS; DEMOLICION DEL EDIFICIO "K" AULA  ESTRUCTURA ATIPICA 6.00 X 8.00 M.(SIN RECUPERACIÓN);REFORZAMIENTO DEL EDIFICIO "J"  EXISTENTE, MODULO SERVICIOS SANITARIOS REGIONAL 6.00 X 8.00.M.</t>
  </si>
  <si>
    <t>REPARACIÓN POR DAÑO DE SISMO Y RECONSTRUCCIÓN DE EDIFICIO B, C, D Y F. RECONSTRUCCIÓN DE EDIFICIO H; CONSTRUCCIÓN DE MURO DE ACOMETIDA.</t>
  </si>
  <si>
    <t xml:space="preserve"> Reforzamiento Edificio "A"  (Tres aulas Est. A-70 de 6.00 x 8.00 mts.), Reforzamiento Edificio "C" (Dos aulas Est. Regional de 6.00 x 8.00 mts.) ; Desconchamientos,  Reposición de aplanados con reforzamiento de malla electrosoldada 6x6-10/10 ,  Aplanados en muros, Aplicación de impermeabilizantes, Sustitución de lámparas, Instalación eléctrica, colocación de loseta y Aplicación de pintura en general ; Reforzamiento y mantenimiento  de Servicios Sanitarios Edif. "A" Est. A-70 ; Demolición de elementos en mal estado, Desconchamientos, Reposición de  aplanados  con reforzamiento de malla electrosoldada 6x6-10/10, Sustitución de muebles sanitarios, Colocación de loseta, colocación de lambrín, Aplicación de pintura en general, Construcción de base y cubre Tinacos ; Reforzamiento de dirección Edif. "A"; Desconchamientos, Aplanados, Colocación de loseta y Aplicación de pintura en general.   </t>
  </si>
  <si>
    <t xml:space="preserve">RECONSTRUCCION DE ESTRUCTURAS POR DAÑOS DE LOS SISMOS DE SEPTIEMBRE DE 2017. EDIFICIO "A" RECONSTRUCCIÓN DE AULA ATIPICA 5.82X8.10 M.(3 AULAS), RECONSTRUCCIO DE EDIFICIO "B" ATIPICO DE 4.50X9M. CON LOSA DE CONCRETO 2 EE (BIBLIOTECA), RECONSTRUCCIÓN DE EDIFICIO "C" ATIPICO DE 4.50X3M. CON LOSA DE CONCRETO 1 EE, RECONSTRUCCIÓN DE EDIFICIO "D" ATIPICO DE 4.50X9M. CON LOSA DE CONCRETO 2 EE , RECONSTRUCCIÓN DE EDIFICIO "F" AULAS REGIONAL DE 6X8 M. CON LOSA DE CONCRETO 1 EE , RECONSTRUCCIÓN DE EDIFICIO "G" AULAS ATIPICAS DE 5.82X8.1 M. (3 AULAS), RECONSTRUCCIÓN DE EDIFICIO "H" AULA REGIONAL 6X8  M. (2 AULAS), RECONSTRUCCIÓN DE EDIFICIO "I" AULA ATIPICA 5.82X8.1  M. (4 AULAS);RECONSTRUCCION  DE ESTRUCTURAS POR DAÑOS DE LOS SISMOS DE SEPTIEMBRE DE 2017.  EDIFICIO "D" RECONSTRUCCIÓN DE EDIFICIO "I" AULA ATIPICA 5.82X8.1  M. (4 AULAS); RECONSTRUCCION  DE ESTRUCTURAS POR DAÑOS DE LOS SISMOS DE SEPTIEMBRE DE 2017.  DEMOLICIÓN Y RECONSTRUCCIÓN DE PLACA Y RAMPA DE CONCRETO ENTRE EDIFICIO "G" e "I" y ESCALINATAS EN PARTE POSTERIOR EDIFICIO "I"; RECONSTRUCCION  DE ESTRUCTURAS POR DAÑOS DE LOS SISMOS DE SEPTIEMBRE DE 2017.  EDIFICIO "A"  RECONSTRUCCIÓN DE DIRECCIÓN Y EDIFICIO "I" RECONSTRUCCIÓN DE DIRECCIÓN; RECONSTRUCCION  DE ESTRUCTURAS POR DAÑOS DE LOS SISMOS DE SEPTIEMBRE DE 2017.  RECONSTRUCCIÓN DE PUERTA DE ACCESO, PINTURA DE BARDAS DE ACCESO Y NORTE, SUR , OESTE ,  RECONSTRUCCION DE CANCHA DE BASQUETBOL </t>
  </si>
  <si>
    <t xml:space="preserve">DEMOLICION EN EDIFICIOS A, B Y D EST. REG 6.00x8.00 MTS. (C) C Y D, Y EDIFICIO F EST. REGIONAL,  CONSTRUCCION DE 10 AULAS EST REG 6.00x8.00 MTS. C y D. LETRERO PERMANENTE DE INFORMACION. </t>
  </si>
  <si>
    <t>REFORZAMIENTO DE EDIFICIO  A, B y C, ; REPARACIONES EN AGRIETAMIENTOS DE MUROS, APLANADOS, PINTURA, CAMBIO DE LUMINARIAS,  SUSTITUCION DE CANCELERIA E IMPERMEABILIZANTE Y RECONSTRUCCION DE EDIFICIO F (3 AULAS EST. REG 6.00 X 8.00 MTS Y G. (DOS AULAS EST. REG. 6.00 X 8.00 MTS);REFORZAMIENTO DE EDIFICIO "D" , MODULO SANITARIO; SUSTITUCION DE APLANADOS, AZULEJOS EN MUROS, CONSTRUCCION DE MESETA, DESAZOLVE DE INSTALACION SANITARIA, OBRA EXTERIOR.</t>
  </si>
  <si>
    <t>CONSTRUCCION DE 1 AULA DIDACTICA EST. REG. 6.00 X 8.00 MTS.</t>
  </si>
  <si>
    <t xml:space="preserve">DEMOLICION DE EDIFICIO "A" Y "B" EST. REGIONAL DE 6.00X 8.00 Y CONSTRUCCION DE 09 AULAS DIDACTICAS ESTR. REG (6.00 X 8.00 MTS.) ; CONSTRUCCION DE ANDADORES , RED ELECTRICA, DEMOLICION Y CONSTRUCCION DE BARDA </t>
  </si>
  <si>
    <t>DEMOLICION DE EDIFICIO "A" DAÑADO POR SISMO, (2 AULAS EST. ATIPICA) Y CONSTRCCION DE 2 AULAS  EST. REG.  6.00X8.00.   REPARACIÓN POR DAÑO DE SISMO EN  EDIFICIOS  "C" (EST. REG. 3 AULAS),REPARACIÓN POR DAÑO DE SISMOEN EDIFICIO "D"  (EST. REG. 1 AULA),REPARACIÓN POR DAÑO DE SISMO EN EDIFICIO  "F"  (EST. REG. 1 AULA) Y REPARACIÓN POR DAÑO DE SISMO EN EDIFICIO  "H"  (EST. REG. 1 AULA) ;  DESCONCHAMIENTOS, RESTITUCION  DE APLANADOS, REPARACION DE MUROS CON SALITRE, APLICACION DE IMPERMEABILIZANTE,  COLOCACION DE LOSETA, RESTITUCION DE LAMPARAS, APLICACION DE PINTURA Y RECONSTRUCCIÓN DE PUERTAS; REPARACIÓN POR DAÑO DE SISMO EN  SANITARIOS, EDIFICIO " I"  EST. REG.; COLOCACION DE LAMPARAS,  REPOSICION DE LAMBRIN  Y LOSETA EN MAL ESTADO; OBRA EXTERIOR: COLOCACION DE PUERTA DE ACCESO, MURO DE ACOMETIDA, RETIRO DE MALLA CICLONICA, CONSTRUCCION DE BARDA DE 3.00 MTRS. ALTURA EN COLINDANCIA, CONSTRUCCION DE REJA PERIMETRAL DE 2.00 MTROS DE ALTURA EN CALLES.</t>
  </si>
  <si>
    <t>REFORZAMIENTO DE EDIFICIO A MODULO DE 1 AULA ESTRUCTURA REGIONAL 6.00 X 8.00 M; DEMOLICION DE APLANADOS REFORZAMIENTO CON MALLA ELECTROSOLDADA 6X6, 10-10, REPOSICION DE CONCRETO , APLICACIÓN DE PINTURA. DEMOLICION DEL EDIFICIO B MODULO DE TRES AULAS ESTR. REGIONAL Y RECONSTRUCCION DE DOS AULAS ESTRUCTURA REGIONAL 6.00 X 8.00 M, DEMOLICION DE EDIFICIO C MODULO DE TRES AULAS ESTRUCTURA ATIPICA Y CONSTRUCCION DE DOS AULAS ESTRUCTURA REGIONAL 6.00 X 8.00 M. / REFORZAMIENTO DE SANITARIOS DENTRO DEL EDIFICIO B, SUSTITUCION DE LAVABOS, LLAVES Y SANITARIOS , COLOCACION DE AZULEJO Y LAMBRIN, INSTALACION DE TINACO, CONSTRUCCION DE CISTERNA BIODIGESTOR Y POZO DE ABSORCION.</t>
  </si>
  <si>
    <t>Reparacion por daño de sismo de edificios "C", "E":  aplicación de pintura acrilica, aplicación de pintura esmalte en herreria, sustitucion de canceleria en ventanas, puertas, sustitución de luminarias. Reconstruccion del edificio "G" estructura atipica demolicion y construccion de aula est. reg. 6.00 x 8.00 mts / Reparacion por daño de sismo del núcleo sanitario de edificio "A" / Reconstruccion por daño de sismo de Edificio "B" demolicion y construccion de dirección estructura regional 6.00 x 8.00 mts.</t>
  </si>
  <si>
    <t>Reforzamiento en Edificios "B", "C", "D", "E", "F", : colocación de loseta, aplicación de pintura vínilica, cambio de puertas,sustitución de luminarias, aplicación de pintura de esmalte en protecciones metálicas, aplicación de pintura es estructura metálica y colocación de impermeabilizante prefabricado / Reforzamiento de Dirección ubicada en Edificio "A"colocación de loseta, aplicación de pintura vínilica, cambio de puertas, sustitución de luminarias, aplicación de pintura de esmalte en protecciones metálicas, aplicación de pintura en estructura metálica y colocación de impermeabilizante prefabricado / Salida y registro para voz y datos en dirección / Revision y reparación de instalación eléctrica exterior.</t>
  </si>
  <si>
    <t>REPEPARACION DE DAÑOS POR SISMO DE AULAS EN EDIFICIOS "A" Y "C". DEMOLICION DE AULAS EN EDIFICIO "B" Y "C" Y REPOSICION DE LAS MISMAS CON AULAS NUEVAS EST. REG. 6X8 M. REPARACION DE SERVICIOS SANITARIOS. CONSTRUCCION DE ANDADORES. PREPARACION PARA VOZ Y DATOS EN DIRECCION. CONSTRUCCION DE PORTICO Y PLAZA DE ACCESO, MURO DE ACOMETIDA Y LETRERO PERMANENTE.</t>
  </si>
  <si>
    <t>EDIFICIO "A" REPARACION DE DAÑOS POR SISMO Y REFORZAMIENTO ESTRUCTURAL DE AULA DIDACTICA 6X5.30 M. REGIONAL DE CONCRETO 3 EE, ZONA SISMICA C &amp; D, EDIFICIO "B" DEMOLICIÓN DE ESTRUCTURA ATÍPICA 2 EE, ESTABILIZACIÓN DE TERRENO Y CONSTRUCCIÓN DE PISO DE CONCRETO, EDIFICIO "C" REHABILITACIÓN DE AULA DIDACTICA 6X8 M. REGIONAL  DE CONCRETO 1 EE, ZONA SISMICA C &amp; D, EDIFICIO "D" REHABILITACIÓN DE AULA DIDACTICA REGIONAL DE CONCRETO 2 EE, ZONA SISMICA C &amp; D. EDIFICIO "A"  REPARACION Y REFORZAMIENTO ESTRUCTURAL DE BAÑOS.   REPARACION  DE ANDADORES Y RAMPAS. EDIFICIO "A"   REPARACION Y REFORZAMIENTO ESTRUCTURAL DE DIRECCIÓN. SALIDA DE VOZ Y DATOS. DEMOLICIÓN DE PÓRTICO DE ACCESO, CONSTRUCCIÓN DE PÓRTICO, RECONSTRUCCIÓN DE BARDA COLINDANCIA NORTE Y REHABILITACIÓN DE PLAZA CÍVICA.</t>
  </si>
  <si>
    <t>Reforzamiento de edificio "B", "C" ,"D"   "E" ,  colocación de piso y zoclo de loseta cerámica; aplicación de pintura vínilica en muros y plafones; pintura esmalte en estructura y en protecciones metálicas; sustitución de puertas y cancelería; revisión de salidas eléctricas, sustitución de luminarias; sustitución de impermeabilización; reparación de grietas en muros. Demolición y Reforzamiento de muros dañados; Reforzamiento de Edificio "F": ESTRUCTURA TIPO REGIONAL 6.00 x8.00 mts. La aplicación de pintura vinílica en muros y plafones; pintura de esmalte en estructura metálica; sustitución de impermeabilización ; Reforzamiento de Edificio "A" TIPO REGIONAL : aplicación de pintura vinílica en muros y plafones; pintura de esmalte en estructura metálica; sustitución de impermeabilización ; Letrero permanente de vinil.</t>
  </si>
  <si>
    <t xml:space="preserve">CONSTRUCCIÓN DE 4 AULAS 6.00 X 8.00 ESTRUCTURA REGIONAL Y REPARACIONES GENERALES EN EDIFICIO "B" DEMOLICION DE CUERPO ADOSADO, PINTURA , G, H Y DEMOLICION DE CUERPO ADOSADO EN EDIFICIO B; IMPERMEABILIZACION DE NUCLEO SANITARIOS; CONSTRUCCION DE ANDADOR; IMPERMEABILIZACION DEL EDIFICIO ADMINISTRATIVO "D"; OBRA EXTERIOR (LETRERO DE OBRA). </t>
  </si>
  <si>
    <t>REFORZAMIENTO DE EDIFICIO 1 EST. U1C, REFORZAMIENTO DE EDIFICIO "2" U1C , REFORZAMIENTO  DE EDIFICIO 3 U2C , COLOCACIÓN DE LOSETA, APLICACIÓN DE PINTURA VINÍLICA, CAMBIO DE PUERTAS, SUSTITUCIÓN DE LUMINARIAS, APLICACIÓN DE PINTURA DE ESMALTE EN PROTECCIONES METÁLICAS REPOSICIÓN  DE LA INSTALACIÓN ELÉCTRICA ,DEMOLICIÓN EDIFICIO 4 EST. ATIPICA 12.79 X 4,81M , CONSTRUCCION DE MODULO DE 2 AULAS DIDACTICAS EST. REG. DE 6.00 X 8.00 Y DEMOLICION EDIFICIO 5 EST. ATIPICA 20, 70 X 2.78 M /  Reforzamiento  de sanitarios, instalacion de muebles de baño y reposición  de la instalacion electrica EST. U1C / instalacion de ventiladores en aula nueva / Reforzamiento de dirección "Edif 1" (Aplicación de pintura, sistemas impermeable) / Reforzamiento de barda perimetral e instalacin de luminarias solares.</t>
  </si>
  <si>
    <t>REFORZAMIENTO DE EDIFICIO A,B, C, D, E, G Y H, REPARACIONES EN AGRIETAMIENTOS DE MUROS, APLANADOS, PINTURA, CAMBIO DE LUMINARIAS Y SUSTITUCIÓN DE CANCELERIA. DEMOLICIÓN DE EDIFICIO F.; RECONSTRUCCION DE ANDADORES, DEMOLICION Y FABRICACION DE PISOS DE CONCRETO DE 10 CMS. DE ESPESOR ; RECONSTRUCCION DE PLAZA CIVICA, DEMOLICION DE PISOS Y ESTRUCTURA EN MAL ESTADO Y CAMBIO DE TECHUMBRE.</t>
  </si>
  <si>
    <t>EDIFICIO "B" REFORZAMIENTO DE DOS AULAS ESTRUCTURA REGIONAL CON CUBIERTA TIPO "SANDWICH" DE 6.00 X 8.00 MTS., EDIFICIO "C" REFORZAMIENTO DE UN AULA ESTRUCTURA REGIONAL 6.00 X 8.00 MTS.  EDIFICIO "D" REFORZAMIENTO DE UN AULA 6.00 X8.00 MTS. REGIONAL EDIFICIO "A" REFORZAMIENTO DE TRES AULAS 6.00 X 8.00 MTS. ESTRUCTURA REGIONAL  Y EDIFICIO "E"  DEMOLICION DE EDIFICIO REGIONAL  DE DOS AULAS 6.00 X8.00 MTS. Y CONSTRUCCION DE DOS AULAS REGIONALES 6.00 X 8.00 MTS. ; EDIFICIO "E" REFORZAMIENTO  DE SERVICIOS SANITARIOS ESTRUCTURA REGIONAL DE 6.00 X 8.00 MTS.; REFORZAMIENTO DE ANDADORES Y RAMPAS ; EDIFICIO "C" RECONSTRUCCION DE DIRECCION ; SALIDA DE VOZ Y DATOS ; DEMOLICION DE PORTICO DE ACCESO, CONSTRUCCION DE PORTICO, RECONSTRUCCION DE BARDA SUR, BARDAS NORTE, ORIENTE Y PONIENTE, ILUMINACION EXTERIOR Y MURO DE ACOMETIDA.</t>
  </si>
  <si>
    <t>Construcción de 1 módulo de 2 aulas (edificio E). Construcción de un  aula  (edificio F) estructura regional 6.00 x 8.00 mts; demolición de módulo de 3 aulas (edificio A) estructura regional de acero 6.00x8.00 mts. ; Construcción de módulo de SERVICIOS SANITARIOS DE 100 A 150 ALUMNOS (edificio H)   4  muebles3.46 X 5.04 MTS., con biodigestor, pozo de absorción y tinaco de 1,100 lts., y demolición de módulo sanitario estructura regional de acero, anexo con dirección 6.00x8.00 mts. (edificio B) ; Suministro de mobiliario para aulas (edificios E y F) y dirección nuevas (edificio G), sillas y mesas binarias de polipropileno, sillas  y escritorios para maestros, pizarrones y ventiladores. ; Construcción de dirección, estructura regional 6.00x8.00 mts. (edificio G) y demolición de dirección estructura regional de acero anexo módulo sanitario 6.00x8.00 mts. (edificio C) ; Letrero permanente de informacion, construcción de barda y reja perimetral, portón de acceso , plaza cívica, instalación eléctrica exterior y cisterna.</t>
  </si>
  <si>
    <t>EDIFICIO "A" DEMOLICIÓN DE AULA ATIPICA 5.30 X 6.00. (1 AULA). Y CONSTRUCCION DE AULA ESTRUCTURA REGIONAL 6 X 8 M (1 AULA), REFORZAMIENTO  DE LOS EDIFICIOS "C" (MODULO DE 3 AULAS Y SANITARIOS),  "D", "E" Y "F"  ESTRUCTURA REGIONAL  6X8 MTS / EDIFICIO "B" REFORZAMIENTO DE SERVICIOS SANITARIOS EN ESTRUCTURA REGIONAL 6.00 X 8.00 MTS / CERCA PERIMETRAL Y LETRERO DE IDENTIFICACIÓN</t>
  </si>
  <si>
    <t>Reforzamiento Edificios A (Colocación de loseta,aplicación de pinturta , colocación de luminaria, fabricación y colocación de cancelería, Construccion de aula de 6.00 x 8.00 mts. Y demolicion de est. Atipica / Construccion de sanitarios (3.46 x 5.04 mts), complementos, demolicion de sanitario y tanque de agua atipico / Mesas p/niños, sillas, pizarron, escritorio y silla p/maestra / Construccion de Andadores /  Muretes de Acceso, Muro de acometida, red electrica, asta de bandera, cerca de malla y Letrero permanente de informacion.</t>
  </si>
  <si>
    <t>RECONSTRUCCION DEL  EDIFICIO  "A" 2 AULAS DIDACTICAS ESTRUCTURA REGIONAL 6.00 X 8.00: INSTALACION ELECTRICA E IMPERMEABILIZACION Y RECONSTRUCCION DEL EDIFICIO "B" ESTRUCTURA ATIPICA POR CONSTRUCCION DE AULA ESTRUCTURA REGIONAL 6.00 X 8.00;RECONSTRUCCION DEL EDIFICIO "E": DEMOLICION  SERVICIO SANITARIO EXISTENTE: DESMONTAJES DE LAMINA GALVANIZADA, VIGAS Y PUERTAS DE MADERA, WC, DEMOLICIONES DE CONCRETO, MURO Y RELLENOS, Y CONSTRUCCION DE MODULO SERVICIOS SANITARIOS Y DIRECCION ESTRUCTURA REGIONAL 6.00 X 8.00.</t>
  </si>
  <si>
    <t>REFORZAMIENTO DE ESTRUCTURA EN  EDIFICIO A  DAÑADO POR SISMO, modulo de 1 aula  Est. Regional 6.00x5.30. ; Reparacion de agrietamientos, Colocacion de loseta, Aplicación de pintura y Colocacion de proteccion en ventanas;Construccion de Sanitarios Estructura Regional de  3.46 X 5.04 Mtrs.  (100 A 150 ALUMNOS) ;Construccion de Andadores  a edificio "A"  y  Sanitarios;Reconstruccion de Portico dañado por sismo, Colocación de malla ciclonica, Construccion Plataforma y Asta Bandera, Construccion de Plaza Civica</t>
  </si>
  <si>
    <t xml:space="preserve">EDIFICIO “A” DEMOLICION DE ADOSAMIENTO ESTRUCTURA ATIPICA,RECONSTRUCCION DE EDIFICIO “A” (DOS AULAS),CONSTRUCCION DE UN AULA ESTRUCTURA REGIONAL 6X8M. Y RECONSTRUCCION DE EDIFICIO “B” ESTRUCTURA REGIONAL 6X8 M. (2 AULAS); EDIFICIO “C” DEMOLICION DE ESTRUCTURA ATIPICA Y CONSTRUCCION DE SERVICIOS SANITARIOS (100 A 150 ALUMNOS); SILLA Y MESA PARA MAESTRO, PIZARRON U SILLAS DE POLIPROPILENO PARA ALUMNOS CONSTRUCCION DE ANDADORES;CONSTRUCCION DE DIRECCION; SALIDA DE VOZ Y DATOS; PORTICO DE ACCESO; ALUMBRADO EXTERIOR Y LETRERO DE IDENTIFICACION. </t>
  </si>
  <si>
    <t>DEMOLICION EDIFICIO “D” DOS AULAS ATIPICAS ADOSADA Y CONSTRUCCION DE  DOS AULAS REGIONAL 6X5:30 M. RECONSTRUCCION DE EDIFICIOS “A” Y “B” “C” “E” Y ”F”, COLOCACION DE LOSETA,APLICACIÓN DE PINTURA VINILICA, CAMBIO DE PUERTAS, SUSTITUCION DE LUMINARIAS, RECONSTRUCCION DE VENTANAS EDIFICIO “E”, RECONSTRUCCION GENERAL DE NUCLEO SANITARIO, RECONSTRUCCION DE ANDADORES, DEMOLICION Y CONSTRUCCION DE BARDA, RECONSTRUCCION DE BARDAS NORTE Y SUR, CONSTRUCCION DE PORTICO, ALUMBRADO EXTERIOR Y LETRERO PERMANENTE DE VIVIL.</t>
  </si>
  <si>
    <t>Reparaciones por Daño de Sismo de Edificio "A" Modulo de 1 aula Estrustura Regional; desmontaje de canceleria metalica, aplicación de pintura vínilica, instalacion electrica, cambio de puertas, sustitución de luminarias, canceleria de aluminio, protecciones / Reconstruccion de Acceso por Daño de Sismo; Demolición de Losa de Acceso y Muro Pasamanos. Construccion de piso de concreto de Acceso, Muro Pasamanos y Rampa para Discapacitados.</t>
  </si>
  <si>
    <t>Reforzamiento de Estructura en Edificio "A" 1 Aula de Estructura Regional (A1) y Edificio "B" 1 Aula de Estructura Regional (B1), desmontaje de canceleria metalica, demolición de aplanados, reparacion de grietas, malla electrosoldada 6x6 10-10, aplanados,aplicación de pintura vínilica, instalacion electrica, cambio de puertas,sustitución de luminarias, canceleria de aluminio, protecciones, impermeabilizante. Demolición de Edificio "A" Aulas Atipicas (A2, A3, A4, A5 y A6) / Demolición de Baños Atípicos.</t>
  </si>
  <si>
    <t>DEMOLICIÓN Y RECONSTRUCCIÓN DE EDIFICIO A, MODULO DE 2 AULAS ESTRUCTURA REGIONAL 6.00X8.00. DEMOLICIÓN Y RECONSTRUCCIÓN DE BARDA PERIMETRAL Y PORTICO DAÑADO POR SISMO.</t>
  </si>
  <si>
    <t>Reconstruccion por Daño de Sismo en Edificio "B" (Demolicion de 1 aula Adosada est. Atipico y  Construcción de 1 Aula Est. Reg. de 6.00x8.00 a ejes)   y  Reforzamiento de estructura por daño de sismo en edificio "A" modulo de 1 aula est. reg. ;  desmontaje de canceleria metalica, demolición de aplanados, reparacion de grietas, aplanados,aplicación de pintura vínilica, instalacion electrica, cambio de puertas,sustitución de luminarias, canceleria de aluminio, protecciones, impermeabilizante.</t>
  </si>
  <si>
    <t>RECONSTRUCCION POR LOS DAÑOS DE LOS SISMOS DE SEPTIEMBRE DE 2017 EN EDIFICIOS A y B; (DEMOLICION DE EDIFICIO A Y B (Módulo de 2  Aulas Estructura Atípica) Y CONSTRUCCION DE 4 AULAS DIDACTICAS ESTRUCTURA REGIONAL 6.00 X 8.00 MTS.); RECONSTRUCCION POR LOS DAÑOS DE LOS SISMOS DE SEPTIEMBRE DE 2017  EN EDIFICIO D;  (DEMOLICION DE SANITARIOS ATIPICOS, CONSTRUCCION DE SANITARIOS DE  3.46 X 5.04 mts Y CONSTRUCION DE FOSA SEPTICA); RECONSTRUCCION POR LOS DAÑOS DE LOS SISMOS DE SEPTIEMBRE DE 2017; (DEMOLICION DE CERCO PERIMETRAL, CONSTRUCCION DE CERCO PERIMETRAL Y PLAZA CIVICA).</t>
  </si>
  <si>
    <t>Reforzamiento Edificios "A" Y "B" planta alta y planta baja: reparación de fisuras, restitución de aplanados, aplicación de pintura vínilica, sustitución de luminarias</t>
  </si>
  <si>
    <t>DEMOLICION DEL NUCLEO SANITARIOS DE 3.10 X 6.00 M  Y CONSTRUCCION DE SERVICIOS SANITARIOS DE 3.46 X 5.04 MTS; CONSTRUCCION DE CISTERNA, POZO DE ABSORCION Y BIODIGESTOR</t>
  </si>
  <si>
    <t xml:space="preserve">REFORZAMIENTO DE ESTRUCTURA EN EDIFICIO  A Y B (ESTRUCTURA REGIONAL 6.00 X 8.00 MTS.), REPARACION DE AGRIETAMIENTOS EN MUROS, COLOCACION DE LOSETA, ZOCLO, CANCELERIA, CAMBIO DE LUMINARIAS E IMPERMEABILIZANTE, CAMBIO DE TECHUMBRE,  PINTURA EN MUROS Y PLAFONES; REPARACIONES POR DAÑO DE SISMO EN  EDIFICIO C (EDIFICIO REGIONAL 6.00 X 8.00 MTS.) REPARACION DE AGRIETAMIENTOS POR SISMO, CAMBIO DE MUEBLES SANITARIOS,  PINTURA EN MUROS Y PLAFON E IMPERMEABILIZANTE ; OBRA EXTERIOR: MURO DE ACOMETIDA, REGISTRO ELECTRICO, TUBERIA, CABLEADO.   </t>
  </si>
  <si>
    <t>REPARACION POR DAÑO DE SISMO EN  EDIFICIOS B Y C (ESTRUCTURA REGIONAL), COLOCACIÓN DE PISO DE LOSETA, REPARACION DE AGRIETAMIENTOS EN MUROS DAÑADOS, PINTURA, PINTURA EN PROTECCIONES DE VENTANAS, CAMBIO DE TECHUMBRE, COLOCACION DE CANCELERIA, CAMBIO DE LUMINARIAS. RECONSTRUCCION DE EDIFICIO D (ATIPICO), DEMOLICION Y CONSTRUCCION DE 3 AULAS (REGIONAL 6.00 X 8.00 MTS.), DEMOLICION DE EDIFICIO DAÑADO POR SISMO ; REPARACION POR DAÑO DE SISMO EN  EDIFICIO A (ESTRUCTURA REGIONAL) REPARACION DE AGRIETAMIENTOS EN MUROS, PINTURA Y LIMPIEZA DE MUEBLES.</t>
  </si>
  <si>
    <t xml:space="preserve">REFORZAMIENTO POR DAÑOS DE LOS SISMOS DE SEPTIEMBRE DE 2017.  EDIFICIOS "B","E","F","G" Y "H”; (REPARACIÓN DE GRIETAS, DESCABLEADO, DESMONTAJE DE LUMINARIAS, DESMONTAJE DE CANCELERÍA, DEMOLICIÓN Y CONSTRUCCIÓN DE CASTILLO DE 0.15 X 0.20M, COLOCACIÓN DE PUERTAS Y CANCELERÍA DE ALUMINIO; Y RETIRO Y APLICACIÓN DE PINTURA, Y COLOCACIÓN DE LUMINARIAS), REFORZAMIENTO DE DAÑOS POR LOS SISMOS DE SEPTIEMBRE 2017 EDIFICIO "A" ;   (DESMONTAJE DE MUEBLES SANITARIOS, DESCABLEADO, DESMONTAJE DE LUMINARIAS, INTERRUPTORES Y CONTACTOS; DEMOLICIÓN Y CONSTRUCCIÓN DE BANQUETA)  </t>
  </si>
  <si>
    <t>DEMOLICION DEL  EDIFICIO  "A" 3 AULAS ESTRUCTURA A-70 Y CONSTRUCCION DE 3 AULAS EST. REG. (6.00 X 8.00 MTS) REFORZAMIENTO DEL EDIFICIO  "B" (ESTRUCTURA A 70 6.00 X 8.00 MTS.), REFUERZO CON MALLA ELECTROSOLDADA 6X6/10-10, REPOSICION DE PISOS, INSTALACION ELECTRICA, REPARACION DE AGRIETAMIENTOS, CAMBIO DE HERRERIA, PISOS CON LOSETA, PINTURA VINILICA EN MUROS; REFORZAMIENTO  DEL EDIFICIO "C"  SERVICIOS SANITARIOS EXISTENTES, CONSTRUCCION DE CUBRE TINACO, DESMONTE Y REPOSICION DE WC Y LAVABOS, PISOS DE LOSETA, DEMOLICION Y REPOSICION DE PISO, IMPERMEABILIZACION, PINTURA DE ESMALTE EN HERRERIA, PINTURA ACRILICA EN MUROS ; RECONSTRUCCION DE PORTICO:  PISO DE CONCRETO, PINTURA VINILICA EN CASTILLOS Y MUROS, CAMBIO DE PUERTA DE ACCESO; OBRA EXTERIOR: DEMOLICION DE TANQUE ELEVADO (COLAPSADO).</t>
  </si>
  <si>
    <t>DEMOLICION TOTAL DE DOS AULAS EST. REGIONAL DE 6.00X5.30m  Y RECONSTRUCCION DEL EDIFICIO "B" DOS AULAS  ESTRUCTURA REGIONAL DE 6.00 X 5.30m.</t>
  </si>
  <si>
    <t>REFORZAMIENTO DE EDIFICIO  D Y F, módulo de 3  Y 4 aulas (regional 6.00 x 8.00 mts.);  Reparación, desconchamiento, Sustitución de aplanados, Rehabilitación de elementos estructurales, Sustitución de impermeabilizante,  Rehabilitación de cancelería y puertas, Rehabilitación de instalación eléctrica, Colocación de azulejo  y aplicación de pintura; DEMOLICIÓN DE EDIFICIO "E" DAÑADO POR SISMO,  Est. Atípica; RECONSTRUCCIÓN DE ACCESO, RECONSTRUCCIÓN DE BIBLIOTECA REGIONAL DE 6.00 X 8.00 mts.</t>
  </si>
  <si>
    <t>REFORZAMIENTO POR DAÑO DE SISMO  EN EDIFICIOS A Y B, REPARACION DE AGRIETAMIENTOS EN MUROS, COLOCACION DE LOSETA, ZOCLO, CANCELERIA, CAMBIO DE LUMINARIAS E IMPERMEABILIZANTE Y PINTURA EN MUROS Y PLAFONES; REPARACIÓN POR DAÑO DE SISMO EN EL EDIFICIO A (SANITARIOS), REPARACION DE AGRIETAMIENTOS EN MUROS, COLOCACION DE LOSETA,  LAMBRIN, CAMBIO DE MUEBLES SANITARIOS, CAMBIO DE PUERTAS, PINTURA EN MUROS Y PLAFON; REPARACION POR DAÑO DE SISMO EN EL EDIFICIO A (DIRECCION) REPARACION DE AGRIETAMIENTOS, COLOCACION DE LOSETA, ZOCLO Y PINTURA EN MUROS Y PLAFON; OBRA EXTERIOR: MURO DE ACOMETIDA, REGISTRO ELECTRICO, TUBERIA, CABLEADO.</t>
  </si>
  <si>
    <t>Reforzamiento de Edificio "B" Estructura Regional 6.00 x 8.00 m (4 aulas ): sustitución de losa, suministro y colocación de techumbre multipanel, desmontaje y colocación  de herrería y cancelería, aplicación de pintura</t>
  </si>
  <si>
    <t>Reforzamiento de edificio "C" estructura regional 6.00 x 8.00 (2 aulas)  y Reforzamiento  de edificio "D" estructura regional 6.00 x 8.00m (1 aula) :   reparación de fisuras, restitución de aplanados, aplicación de pintura vínilica, cambio de puertas, sustitución de luminarias, demolición de losa de concreto, colocación de techumbre multipanel</t>
  </si>
  <si>
    <t xml:space="preserve">RECONSTRUCCION EDIFICIOS "B", "C", "D", "E", "F", "G" Y "H": SUSTITUCIÓN DE FIRMES, COLOCACIÓN DE LOSETA, APLICACIÓN DE PINTURA VÍNILICA, PINTURA DE PROTECCIONES METÁLICAS,SUSTITUCIÓN DE PUERTAS, REVISIÓN DE SALIDAS ELÉCTRICAS, SUSTITUCIÓN DE LUMINARIAS, IMPERMEABILIZACIÓN, SUSTITUCIÓN DE CANCELERÍA, COLOCACIÓN DE PROTECCIONES REPARACIÓN DE GRIETAS EN MUROS; RECONSTRUCCION EDIFICIO "A": SUSTITUCIÓN DE MURO DAÑADO, REPARACIÓN DE GRIETAS, IMPERMEABILIZACIÓN, PINTURA, SUSTITUCIÓN DE LUMINARIAS, COLOCACIÓN DE PISO Y ZOCLO DE LOSETA CERÁMICA, APLICACIÓN DE PINTURA VÍNILICA, REVISIÓN DE SALIDAS ELÉCTRICAS;LETRERO PERMANENTE DE VINIL. </t>
  </si>
  <si>
    <t>RECONSTRUCCION DEL EDIFICIO "A"  (EST. REG. 6.00 X 8.00 MTS.) RECONSTRUCCION DEL EDIFICIO "B" EST. REG. 6.00 X 8.00 MTS), DEMOLICION TOTAL SIN RECUPERACION EDIFICIO "C"; RECONSTRUCCION: DEMOLICION EDIFICIO "D" SANITARIOS EXISTENTES Y CONSTRUCCION DE SERVICIOS SANITARIOS DE  3.46 X 5.04 MTS.   (100 A 150 ALUMNOS); OBRA EXTERIOR MANTENIMIENTO: APLANADO EN MUROS, PINTURA ACRILICA Y CONSTRUCCION DE PLATAFORMA ASTA BANDERA.</t>
  </si>
  <si>
    <t>REFORZAMIENTO DE ESTRUCTURA EN EDIFICIO A Y B, Est. Regional 6.00 X 8.00 Reparacion desconchamiento, Sustitucion de aplanados, Rehabilitacion de elementos estructurales,  Rehabilitacion de  puerta, Rehabilitacion de instalacion electrica, Colocacion de piso de loseta y  Aplicación de pintura;CONSTRUCCIÓN DE SERVICIOS SANITARIOS Y DIRECCIÓN ESTRUCTURA REGIONAL 6.00 X 8.00.. Colocacion de Cisterna de poliueratano de 2.800 litros, Colocacion de biodigestor de poliuretano de 5 m3;DEMOLICIÓN DE EDIFICIO C  DAÑADO POR SISMO.  modulo de direccion  est. Atipico de 6.00X7.50;DEMOLICIÓN DE PORTICO DAÑADO POR SISMO.  Colocacion de puerta de acceso peatonal.</t>
  </si>
  <si>
    <t>EDIF. A,C   (COLOCACION DE LOSETA CERAMICA, APLICACIÓN DE  PINTURA, IMPERMEABILIZACION, INSTALACION ELECTRICA) EDIF. B CONSTRUCCION DE 3 AULAS REGIONALES 6.00 X 8.00 Mts.;EDIF. C (COLOCACION DE LOSETA CERAMICA,APLICACIÓN DE  PINTURA, IMPERMEABILIZACION, INSTALACION ELECTRICA, WC, LAVABOS, MINGITORIO INSTALACION HIDRAULICA Y SANITARIA);EDIF. A Y C ( VENTILADORES);OBRA EXTERIOR (LETRERO INFORMATIVO).</t>
  </si>
  <si>
    <t xml:space="preserve">DEMOLICIÓN Y CONSTRUCCIÓN DEL EDIFICO B DAÑADO POR SISMO(3 AULAS REGIONALES 6.00 X 8.00 m.) </t>
  </si>
  <si>
    <t>RECONSTRUCCIÓN DE EDIFICIO "A": AULA REGIONAL 6.00 X 8.00 MTS.,  REPARACION DE EDIFICIO "C", "D": REPARACIÓN DE AGRIETAMIENTOS EN MUROS, COLOCACIÓN DE LOSETA, ZOCLO, PINTURA ACRILICA EN MUROS, PINTURA ESMALTE EN ESTRUCTURA, IMPERMEABILIZACIÓN, CAMBIO DE LUMINARIAS, SALIDAS DE ALUMBRADO Y CONTACTOS / REPARACION DE EDIFICIO "B": CAMBIO DE MUEBLES SANITARIOS, LOSETA, LAMBRIN, PINTURA EN MUROS Y PLAFONES E IMPERMEABILIZACIÓN / RECONSTRUCCION DE AULA / OBRA EXTERIOR: DEMOLICION Y RECONSTRUCCION DE CISTERNA 5.00 M3, REFORZAMIENTO DE BARDA PERIMETRAL, DEMOLICION Y RECONSTRUCCION DE MURO DE ACCESO PORTICO</t>
  </si>
  <si>
    <t>DEMOLICIÓN Y RECONSTRUCCIÓN DEL EDIFICIO   "A"  2 AULAS ESTRUCTURA REGIONAL;OBRA EXTERIOR: CONSTRUCCIÓN DE MURO DE ACOMETIDA.</t>
  </si>
  <si>
    <t>Reforzamiento de Edificio "A" modulo de 1 aula  Est. Reg.  6.00x8.00;  Reposicion de aplanados en muros con reforzamiento de malla electrosoldada 6x6-10/10, Restitucion de canceleria y puertas, Rehabilitacion de instalacion electrica, Colocacion de azulejo y Aplicación de pintura. Demolicion de Edificio "B" modulo de 3 aulas Est. Atipica  y  Construccion de Dos Aulas Estructura Regional  6.00x8.00;Demolicion de Sanitarios Est. Atipica y Construccion de Sanitarios Estructura Regional de  3.46 X 5.04 MTS.   (100 A 150 ALUMNOS);Reconstruccion de Andadores  de portico a edificio A;Reconstruccion: Colocacion de Puerta de Acceso, Muro de Acometida, Reparacion de Barda Perimetral y Construccion de Plaza Civica.</t>
  </si>
  <si>
    <t xml:space="preserve">DEMOLICIÓN "SIN RECUPERACIÓN" POR DAÑO DE SISMO; EDIFICIO "A" 1 AULA ESTRUCTURA REGIONAL, RECONSTRUCCIÓN DE 1 AULA ESTRUCTURA REGIONAL 6.00 X 8.00. </t>
  </si>
  <si>
    <t>REFORZAMIENTO Y RECONSTRUCCIÓN DE ESTRUCTURA POR DAÑOS DE LOS SISMOS DE SEPTIEMBRE DE 2017, DEMOLICIÓN DE AULAS "A", "B", "C" Y "D", BAÑOS, PLAZA CIVICA Y COLUMNAS DE CANASTAS.</t>
  </si>
  <si>
    <t>REFORZAMIENTO Y RECONSTRUCCIÓN DE ESTRUCTURA POR DAÑOS DE LOS SISMOS DE SEPTIEMBRE DE 2017 DE AULAS "D", "E", "F", "G", "H" Y BAÑOS, DESMONTAJE DE CANCELERIA METALICA, DEMOLICIÓN DE APLANADOS, REPARACION DE GRIETAS, APLANADOS,APLICACIÓN DE PINTURA VÍNILICA, INSTALACION ELECTRICA, CAMBIO DE PUERTAS,SUSTITUCIÓN DE LUMINARIAS, CANCELERIA DE ALUMINIO, PROTECCIONES, IMPERMEABILIZANTE. DEMOLICIÓN DE CISTERNA Y CONSTRUCCION DE CISTERNA 3X3X2.5,  DEMOLICIÓN BAÑOS ATÍPICOS Y DEMOLICIÓN AULAS ATÍPICAS "A", "B" Y "C".</t>
  </si>
  <si>
    <t xml:space="preserve">MANTENIMIENTO DE EDIFICIOS "A" Y "B" DESMONTAJE DE CANCELERIA METALICA, DEMOLICIÓN DE APLANADOS, REPARACION DE GRIETAS, APLANADOS,APLICACIÓN DE PINTURA VÍNILICA, INSTALACION ELECTRICA, CAMBIO DE PUERTAS,SUSTITUCIÓN DE LUMINARIAS, CANCELERIA DE ALUMINIO, PROTECCIONES, IMPERMEABILIZANTE </t>
  </si>
  <si>
    <t>REFORZAMIENTO Y RECONSTRUCCIÓN DE ESTRUCTURA POR DAÑOS DE LOS SISMOS DE SEPTIEMBRE DE 2017, EDIFICIO "A" ESTRUCTURA  REGIONAL, EDIFICIO "F" ESTRUCTURA REGIONAL, EDIFICIO "G"  ESTRUCTURA REGIONAL  ;   DESMONTAJE DE CANCELERIA METALICA, DEMOLICIÓN DE APLANADOS, REPARACION DE GRIETAS, APLANADOS,APLICACIÓN DE PINTURA VÍNILICA, INSTALACION ELECTRICA, CAMBIO DE PUERTAS,SUSTITUCIÓN DE LUMINARIAS, CANCELERIA DE ALUMINIO, PROTECCIONES E IMPERMEABILIZANTE, RECONSTRUCCIÓN POR DAÑOS DE SISMO DE EDIFICIO "B" MÓDULO DE 3 AULAS ESTRUCTURA REGIONAL; DEMOLICION SIN RECUPERACION POR DAÑO DE SISMO; EDIFICIO "B" MODULO DE 3 AULAS ESTRUCTURA REGIONAL Y CONSTRUCCIÓN DE MÓDULO DE 3 AULAS ESTRUCTURA REGIONAL 6.00X8.00; REFORZAMIENTO Y RECONSTRUCCIÓN DE ESTRUCTURA POR DAÑOS DE LOS SISMOS DE SEPTIEMBRE DE 2017, REFORZAMIENTO DE ESTRUCTURA POR DAÑO DE SISMO;   MODULO DE SANITARIOS ESTRUCTURA REGIONAL (AULA A1)</t>
  </si>
  <si>
    <t>REPARACION DE DAÑOS POR SISMO Y REFORZAMIENTO ESTRUCTURAL DE EDIFICIO "B" ESTRUCTURA A70  (2 AULAS), EDIFICIO "C" ESTRUCTURA REGIONAL 6X5.3 M. (DOS AULAS) Y  EDIFICIO "D" ESTRUCTURA A70 (UNA AULA);EDIFICIO "A" REFORZAMIENTO ESTRUCTURAL DE SERVICIOS SANITARIOS ESTRUCTURA A70;REPARACION DE ANDADORES;EDIFICIO "A" REPARACION DE DIRECCCIÓN;SALIDA DE VOZ Y DATOS;DEMOLICION DE BARDA DE ACCESO, CONSTRUCCIÓN DE PORTICO, RECONSTRUCCIÓN DE REJA PERIMETRAL, ALUMBRADO EXTERIOR, Y LETRERO.</t>
  </si>
  <si>
    <t>EDIFICIO "C" DEMOLICIÓN DE AULA ATÍPICA Y CONSTRUCCIÓN UNA AULA ESTRUCTURA REGIONAL 6.00 x 5.30 m., REPARACION DE EDIFICIO "A" ESTRUCTURA REGIONAL 6X5.30 M. (2 AULAS) Y REPARACION DE EDIFICIO "B" ESTRUCTURA REGIONAL 6X5.30 M. (2 AULAS);EDIFICIO "A" REPARACION DE SERVICIOS SANITARIOS ESTRUCTURA REGIONAL;EDIFICIO "A" REPARACION DE DIRECCCIÓN;SALIDA DE VOZ Y DATOS;REPARACION DE BARDA SUR, ALUMBRADO EXTERIOR Y LETRERO DE IDENTIFICACIÓN.</t>
  </si>
  <si>
    <t>REFUERZO DE ESTRUCTURA POR SISMO Y REHABILITACION DE AULAS "A", "B", "C" Y "G". REFUERZO DE ESTRUCTURA POR SISMO Y REHABILITACION DE SANITARIOS EN EDIFICIO "D", "E" Y "F". PREPARACION PARA VOZ Y DATOS EN AULA NUEVA. RECONSTRUCCION DE BARDA Y LETRERO PERMANENTE.</t>
  </si>
  <si>
    <t xml:space="preserve">Reforzamiento de Estructura por Daño de Sismo en Edificio "B", Módulo de 2 Aulas (aula B y C) Estructura Regional; Reparacion de grietas, aplanados, aplicación de pintura vínilica, instalación eléctrica, cambio de puertas, sustitución de luminarias, cancelería de aluminio, protecciones e impermeabilizante.  Reconstrucción por Daño de Sismo de Un Aula Estructura Regional de 6.00 x 8.00; Demolición de Edificio "A" Módulo de 1 Aula Estructura Atípica y Construcción de 1 Aula Estructura Regional de 6.00 x 8.00 mts. a Ejes / Demolición por Daño de Sismo "Sin Recuperacion" de Edificio "D",  Modulo Sanitario Estructura Atípica </t>
  </si>
  <si>
    <t>EDIF. 1  REPARACION  (PINTURA, REPARACION DE GRIETAS);EDIF. 3 CONSTRUCCION DE SERVICIOS SANITARIOS (3.46 X 5.04 MTS, 100 A 150 ALUMNOS);CISTERNA Y POZO DE ABSORCION .</t>
  </si>
  <si>
    <t>EDIF. 4 CONSTRUCCION DE 2 AULAS REGIONALES 6.00 X 8.00 M , EDIF. 5 CONSTRUCCION DE 2 AULAS REGIONALES 6.00 X 8.00 M;EDIF. 7 REPARACION DE DAÑOS POR SISMO (LAMBRIN DE AZULEJO, LAVABOS, MINGUITORIO INSTALACION HIDRAULICA Y SANITARIA);EDIF. A Y C ( VENTILADORES).</t>
  </si>
  <si>
    <t xml:space="preserve">EDIFICIO A (REPOSICION DE FIRME DE CONCRETO), B (REPOSICION DE FIRME DE CONCRETO); DEMOLICION Y RECONSTRUCION DE BARDA PERIMETRAL. LETRERO PERMANENTE DE INFORMACION. </t>
  </si>
  <si>
    <t xml:space="preserve">EDIFICIO B ( DEMOLICIÓN DE PISO FIRME F´C= 150 KG/CM2 Y REPOSICIÓN DE CONCRETO), EDIFICIO C (DEMOLICIÓN Y CONSTRUCCIÓN DE AULA REG 6.00X8.00M); BARDA PERIMETRAL Y LETRERO PERMANENTE DE INFORMACION. </t>
  </si>
  <si>
    <t>REFORZAMIENTO DE EDIFICIOS “A”, “C”,”D”,”E”, “F”, “G”, “H”, Y “I” APLICACIÓN DE PINTURA VINILICA, APLICACIÓN DE IMPERMEABILIZANTE,RESANE DE GRIETAS, CAMBIO DE VENTANAS DE FIERRO A CANCELERIA Y REVISION DE SISTERNA ELECTRICO; RESANE DE GRIETAS Y APLICACIÓN DE PINTURA EN “B” ASI COMO PARCHE EN ELEMENTOS DE CONCRETO; CAMBIO DE VENTANAS DE FIERRO POR VENTANAS DE CANCELERIA DE ALUMINIO Y APLICACIÓN DE IMPERMEABILIZANTE EN EDIFICIO ADMINISTRATIVO; DEMOLICION Y CONSTRUCCION DE BARDA PERIMETRAL, CABLEADO DE RED DE ALIMENTACION GENERAL DE ENERGIA ELECTRICA EN TODA LA ESCUELA.</t>
  </si>
  <si>
    <t xml:space="preserve">REFORZAMIENTO (A Y C): COLOCACION DE PISO DE LOSETA, IMPERMEABILIZANTE, REPARACION DE AGRIETAMIENTOS, PINTURA EN MUROS Y PLAFONES, PINTURA EN PROTECCIONES DE VENTANAS Y REPOSICION DE TABLETAS DE VIDRIO. DEMOLICION DE EDIFICI B (ATIPICO); REFORZAMIENTO DE EDIFICIO “C”, DEMOLICION Y CONSTRUCCION DE MUROS DAÑADOS, IMPERMEABILIZANTE, DESMONTAJE Y COLOCACION DE MUEBLES SANITARIOS, INSTALACION DE SALIDAS HIDRISANITARIOS, COLOCACION DE LOSETA, LAMBRIN, PINTURA Y LIMPIEZA DE VIDRIOS; RECONSTRUCCION DE PORTICO DAÑADO,COLOCACION DE PUERTA DE ACCESO PEATONAL, MURO DE ACOMETIDA, REGISTRO ELECTRICO. </t>
  </si>
  <si>
    <t xml:space="preserve">REFORZAMIENTO DE EDIFICIO A, COLOCACION DE PISO DE LOSETA, IMPERMEABILIZANTE, REPARACION DE AGRIETAMIENTOS, PINTURA EN MUROS Y COLOCACION DE PROTECCION DE VENTANAS; CONSTRUCCION DE MURO DE CONTENSION, PLAZA CIVICA, REJA PERIMETRAL, PUERTA DE ACCESO PORTICO,BIODIGESTOR, POZO DE ABSORCION, MURO DE ACOMETIDA. </t>
  </si>
  <si>
    <t>REFORZAMIENTO DE EDIFICO “A” MÓDULO DE 3 AULA EXT. HM 6.00X8.00; SUSTITUCIÓN DE LÁMINA POR MULTIPANEL, RESTITUCIÓN DE PISOS DE CONCRETO INTERIORES Y EXTERIORES, REPOSICION DE APLANADOS EN MUROS CON REFORZAMIENTO DE MALLA ELECTROSOLDADA 6X6-10/10, RESTITUCIÓN DE CANCELERÍA Y PUERTAS, REHABILITACIÓN DE INSTALACIÓN ELÉCTRICA, COLOCACIÓN DE AZULEJO, APLICACIÓN DE PINTURA Y COLOCACIÓN DE VENTILADORES; CONSTRUCCIÓN DE SANITARIOS ESTRUCTURA REGIONAL DE 3.46 X 5.04 MTRS (100 A 150 ALUMNOS) Y COLOCACIÓN DE CISTERNA DE POLIETILENO DE 2800 LITROS.</t>
  </si>
  <si>
    <t xml:space="preserve">RECONSTRUCCIÓN POR DAÑO DE SISMO DEL EDIFICIO “A”: DEMOLICIÓN DE 1 AULA EST. ATÍPICA Y CONSTRUCCIÓN DE 1 AULA EST. REGIONAL 6.00 X 5.30.; RECONSTRUCCIÓN DE NÚCLEO SANITARIO; DEMOLICIÓN DE SANITARIOS EST. ATÍPICA Y CONSTRUCCIÓN DE SANITARIOS DE 100 A 150 ALUMNOS DE 3.46 X 5.04 MTS BIODIGESTOR DE 7 M3, CISTERNA DE 5 MIL LTS; MURO DE ACOMETIDA, REGISTRO ELÉCTRICO, INSTALACIÓN ELÉCTRICA. </t>
  </si>
  <si>
    <t>Rehabilitación Edificios D1, D2, D3, E1, E2, E3, B1 y C1: colocación de loseta, aplicación de pintura vinílica, cambio de puertas, sustitución de luminarias, aplicación de pintura de esmalte en protecciones metálicas y rehabilitación de Puertas metálicas; Rehabilitación del núcleo sanitario de edificio 2,  A1 y D1; Demolición y Construcción de Barda Perimetral;  Letrero permanente de vinil.</t>
  </si>
  <si>
    <t>REPARACIÓN POR DAÑO DE SISMO EN EDIFICIO B,MODULO DE 2 AULAS EST. REGIONAL 6.00 X 8.00;  REPARACIÓN DE AGRIETAMIENTOS EN MUROS Y DESCONCHAMIENTO EN LOSA ; DEMOLICION Y  RECONSTRUCCION DE SANITARIOS 3.45 X 5.46 M. DE 100 A 150 ALUMNOS ; OBRA EXTERIOR: CONSTRUCCIÓN DE CISTERNA, BIODIGESTOR, MURO DE ACOMETIDA, REGISTRO ELECTRICO Y COLOCACIÓN DE TUBERIA</t>
  </si>
  <si>
    <t xml:space="preserve">RECONSTRUCCION DEL EDIFICIO "F" ESTRUCTURA A-70, DEMOLICION DE EDIFICIO "G" ESTRUCTURA ATIPICA Y CONSTRUCCION DE 2 AULAS EST. REG. 6.00 X 8.00 MTS., EDIFICIO  "H"  REFORZAMIENTO  ESTRUCTURA ATIPICA  Y EDIFICIO "I" REFORZAMIENTO </t>
  </si>
  <si>
    <t>DEMOLICIÓN DE EDIFICIO B Y D (ATIPICO DAÑADO 3 AULAS) Y  CONSTRUCCIÓN DE 3 AULAS (REGIONAL 6.00 X 8.00) ; REFORZAMIENTO EN ESTRUCTURA DE EDIFICIO A: CONSTRUCCIÓN DE MURO DE CONTRAFUERTE, APLANADO Y PINTURA ; MURO DE ACOMETIDA, REGISTRO ELECTRICO Y COLOCACIÓN DE CERCA DE MALLA CICLONICA.</t>
  </si>
  <si>
    <t>RECONSTRUCCION POR DAÑO DE SISMO EN EDIFICIO "A" (1 AULA EST.REG. 6.00 X 8.00 MTS.), EDIFICIO "B" (1 AULA EST.REG. 6.00 X 8.00 MTS.), EDIFICIO "C" (2 AULAS EST.REG.) Y EDIFICIO "D" (1 AULA EST.REG.).  REFORZAMIENTO POR DAÑO DE SISMO EN EDIFICIO "E" ( 4 AULAS EST.REG. 6.00 X 8.00 MTS.) Y EN EDIFICIO "F" ( 2 AULAS EST.REG. 6.00 X 8.00 MTS.)</t>
  </si>
  <si>
    <t xml:space="preserve">Reforzamiento, demolición y construcción de edificio (edificio A) aula estructura regional 6.00x8.00 mts. y construcción de aula nueva- regional 6.00 x 8.00 mts) ; Letrero permanente de informacion e instalación eléctrica exterior. </t>
  </si>
  <si>
    <t>REFORZAMIENTO DEL EDIF. "A" ESTRUCTURA A-70 (MODULO DE AREA ADMINISTRATIVA Y AULA DE MEDIOS), REFORZAMIENTO DEL EDIF. "F", "G" EST. A-70 (MODULO DE 4 AULAS), REFORZAMIENTO DEL EDIF "I" EST. A-70 (MODULO DE 2 AULAS Y 1 TALLER DE TECNOLOGIAS) DEMOLICIÓN Y CONSTRUCCIÓN DEL EDIF "H" EST. A-70 (MODULO DE 1 AULA Y 1 TALLER DE TECNOLOGIAS), REFORZAMIENTO DEL EDIF "K" ESTRUCTURA A-70 (MODULO SANITARIO, CONTRALORIA Y LABORATORIO)  Y REFORZAMIENTO DEL EDIF "M" EST. A-70 (MODULO DE 2 AULAS) ; CONSTRUCCIÓN DE BARDA PERIMETRAL</t>
  </si>
  <si>
    <t>DEMOLICION DE ESTRUCTURA A-70 EDIFICIO "L". DE 24X8. Y CONSTRUCCION DE TALLER DE LABORATORIO ESTRUCTURA U-1C ; LETRERO DE DE IDENTIFICACION DE OBRA PERMANENTE.</t>
  </si>
  <si>
    <t>Construcción de un aula regional 6.00 x 8.00 mts, demolición de edificio atípico, reposición de aulas: pintura, sistema impermeable, instalación eléctrica y cancelería;  Letrero permanente de información.</t>
  </si>
  <si>
    <t>Demolición Edificios A,B, C, construcción de un aula Estructura Regional 6.00x8.00 Mts. (C) C y D, Demolición Y Reconstrucción de barda Perimetral; Letrero permanente de información.</t>
  </si>
  <si>
    <t>DEMOLICIÓN DE DOS AULAS 6.00 X 8.00 MTS. ESTRUCTURA REGIONAL  EN EDIFICIO "A"  Y CONSTRUCCIÓN DE 2 AULAS ESTRUCTURA REGIONAL  6.00 X 8.00 MTS.; EDIFICIO "B"  REFORZAMIENTO DE SERVICIOS SANITARIOS (SISTEMA IMPERMEABLE, COLOCACION DE LOSETA, APLICACION DE PINTURA, INSTALACIONES HIDROSANITARIAS); CERCA PERIMETRAL Y LETRERO DE IDENTIFICACION DE OBRA PERMANENTE.</t>
  </si>
  <si>
    <t>Reforzamiento por Daño de Sismo en Edificios "A", "B" y "C";  Edificios "A" (3 aulas); Demolición de losa de concreto armado de 10 cm. de espesor en  promedio, reparaciones emboquillado, suministro y colocación de estructuras metálicas, colocación de techado con multipanel, reparaciones de muros y pintado, instalaciones eléctricas, luminarias y ventiladores. En edificio B y C impermeabilización.</t>
  </si>
  <si>
    <t>Reforzamiento de Estructura por Daño de Sismo en Edificio "B" (módulo de 4 aulas  estructura A-70); Demolición de losa de concreto armado de 10 cm. de espesor, reparaciones y pintado de estructuras metálicas, colocación de techado con multipanel, Rehabilitación de puertas y/o ventanas de perfil tubular, reparaciones de muros y pintado, instalaciones eléctricas, luminarias y ventiladores.</t>
  </si>
  <si>
    <t>Reconstrucción por Daño de Sismo en Edificio "A" módulo de 1 Aula Estructura Regional 6.00x8.00 mts. (Demolición de edif. "A" 1 Aula Estructura Atípica)  y  Reforzamiento de Edificio "B" módulo de 4 Aulas Estructura Regional 6.00x8.00 mts.; Reconstrucción por Daño de Sismo en Edificio "C" Núcleo Sanitario;  Construcción de Núcleo Sanitario de 100 a 150 alumnos con 4 muebles y meseta, con dimensiones nominales de 3.46 X 5.04 mts., interconexión del suministro de agua y conexión a la fosa séptica existente; Construcción de andador para acceso a plazoleta y edificios.</t>
  </si>
  <si>
    <t xml:space="preserve">EDIFICIO "A" RECONSTRUCCION DE AULA ESTRUCTURA ATIPICA DE 9.00 X8.00 MTS, EDIFICIO "B" RECONSTRUCCION DE DOS AULAS 6.00 X8.00 MTS REGIONALES DE CONCRETO 2 EE, ZONA SISMICA C Y D, EDIFICIO "F" DEMOLICION DE DUCTO SANITARIO, PARA ADECUACION DE AULA Y RECONSTRUCCION  DE EDIFICIOS "F" DE 4 EE DE 24.00 X8.00 MTS. Y EDIFICIO "G" EDIFICIO ESTRUCTURA REGIONAL DE 6.00 X8.00 MTS.; EDIFICIO "E" REFORZAMIENTO DE SERVICIOS SANITARIOS Y CONSTRUCCION DE CISTERNA 10 M3, BIODIGESTOR Y POZO DE ABSORCION ; RECONSTRUCCION DE ANDADORES Y RAMPAS ; EDIFICIO "C"  DEMOLICION DE ESTRUCTURA ATIPICA DE 4.00 X4.00 MTS. Y CONSTRUCCION DE DIRECCION REGIONAL DE 6.00 X8.00 MTS. ; SALIDA DE VOZ Y DATOS ; DEMOLICION DE PORTICO DE ACCESO, CONSTRUCCION DE PORTICO, RECONSTRUCCION DE BARDA SUR Y RECONSTRUCCION DE BARDAS NORTE, ORIENTE Y PONIENTE, ILUMINACION EXTERIOR Y MURO DE ACOMETIDA. </t>
  </si>
  <si>
    <t>Reconstrucción por Daño de Sismo de Un Aula Estructura Regional de  6.00 x 8.00 mts. en Edificio "B"  (Demolición de 1 Aula Estructura Atípica y Construcción de 1 Aula Estructura Regional 6.00 X 8.00 mts.)</t>
  </si>
  <si>
    <t>Reconstrucción por Daño de Sismo de un 1 Aula Estructura Regional 6x8 mts.; (Demolición del Edifico "B" Módulo de 2 Aulas Estructura Atípica) y (Construccion de 1 Aula Estructura Regional de 6.00 x 8.00 mts. a ejes).  Reforzamiento por Daños de los Sismos del Edificio "A"  1 Aula Estructura Regional 6.00 X 8.00 mts.;   Demolición de aplanados, aplanados , aplicación de pintura vínilica, instalación eléctrica, sustitución de luminarias, cancelería de aluminio e impermeabilizante ; Reconstrucción de Núcleo Sanitario; Demolición de Sanitarios Atípicos y Construcción de Sanitario Rural Ecológico Seco de 4 Muebles con Tinaco de  2.26 X 4.95 mts. (a ejes).</t>
  </si>
  <si>
    <t>Reparación por Daño de Sismo en Edificio  Aula "D" Módulo de 1 Aula Estructura Regional; desmontaje de cancelería metálica, demolición de aplanados, reparación de grietas, aplanados, aplicación de pintura vínílica, instalación eléctrica, cambio de puertas, sustitución de luminarias, cancelería de aluminio, protecciones, impermeabilizante. Reconstrucción de 3 Aulas; Demolición de Aulas Atípicas "A", "B" y "C". Construcción de 3 Aulas Estructura  Regional  6.00 X 8.00 mts. ; Reconstrucción de Módulo Sanitario; Demolición de Sanitarios Atípicos y Construcción de Sanitario Rural Ecológico Seco con Tinaco y Medidas de 2.26 X 4.95 mts. entre ejes.</t>
  </si>
  <si>
    <t>REFORZAMIENTO DEL  EDIFICIO  "A " ESTRUCTURA REGIONAL 6.00 X 8.00 MTS.; DEMOLICION DE APLANADOS EN MUROS CABECEROS REFORZAMIENTO DE LOS MISMOS CON MALLA ELECTROSOLDADA 6X6.10-10, APLANADO EN MUROS, REPOSICION DE IMPERMEABILIZANTE, INSTALACION ELECTRICA, PINTURA DE ESMALTE EN HERRERIA, PINTURA VINILICA EN MUROS. DEMOLICION DE LOS EDIFICIOS B, C, E. SIN RECUPERACION; DEMOLICION DEL EDIFICIO  "D"  SERVICIOS SANITARIOS EXISTENTE ESTRUCTURA ATIPICA, RECONSTRUCCION DE EDIFICIO DE SANITARIOS Y DIRECCION REGIONAL, 6.00 X 8.00 MTS ; OBRA EXTERIOR:  REFORZAMIENTO EN PORTICO DE ACCESO DAÑADO POR SISMO. REPARACION DE AGRIETAMIENTOS, PINTURA VINILICA EN MUROS, PINTURA ESMALTE EN HERRERIA, ANDADOR EN  ACCESO A EDIFICIO "A". EXCAVACION, SUSTITUCION DE MATERIAL Y FIRME DE CONCRETO SIMPLE DE 10 CM DE PERALTE.</t>
  </si>
  <si>
    <t>Reparación por daño de sismo del Edificio A: estructura regional (4 Aulas), corte con disco, reparación de agrietamientos en muros y aplicación de pintura acrílica en muros y plafones; Reconstrucción por daño de sismo del Edificio B : demolición de sanitarios y construcción de módulo sanitarios  100 A 150 alumnos estructura regional 3.46 X 5.04 mts.</t>
  </si>
  <si>
    <t>Reforzamiento por Daño de Sismo en Edificio C,  módulo de 1 Aula Estructura Regional 6.00 x 8.00 mts. (aula C1); Desmontaje de cancelería metálica, demolición de aplanados, reparacion de grietas, aplanados, aplicación de pintura vinílica, instalación eléctrica, cambio de puertas, sustitución de luminarias, cancelería de aluminio, protecciones e impermeabilizante. Demolicion sin Recuperación, por Daño de Sismo en Edificio A, módulo de 2 Aulas Estructura Atípica (aulas A y B); Reconstrucción por Daño de Sismo en Edificio B de Núcleo Sanitario por Sanitario Rural Ecológico Seco de 2.26 X 4.95 mts.; Demolición de Módulo de Baños Estructura Atípica y Construcción de Sanitario Rural Ecologico Seco de 4 muebles con Tinaco de 450 litros y lavamanos con dimension de 2.26 X 4.95 mts. (a ejes).</t>
  </si>
  <si>
    <t>Demolición del Edificio B, estructura regional de 6.00 x 8.00mts. (2 aulas) y obra nueva (construcción de 2 aulas didácticas estructura regional de 6.00 x 8.00 mts.); Suministro de mobiliario para obra nueva; Red eléctrica, construcción de muro de acometida, colocación de malla.</t>
  </si>
  <si>
    <t>Demolición y Construcción  de edificio "E"  de 3 Aulas Didácticas Estructura Regional 6.00 X 8.00 mts., Reforzamiento de Edificio "G": reparación de fisuras, restitución de aplanados, aplicación de pintura, cambio de puertas, sustitución de luminarias, impermeabilizante.</t>
  </si>
  <si>
    <t>EDIFICIO "A"  DEMOLICION DE AULA ATIPICA 6.00 X 8.00 MTS. (1 AULA).  CONSTRUCCION  DE AULA ESTRUCTURA REGIONAL 6.00 X 8.00 MTS. REFORZAMIENTO DEL EDIFICIO REGIONAL "B" Y EDIFICIO "C"  (MODULO DE 3 AULAS Y MODULO SANITARIO); REFORZAMIENTO DE SERVICIOS SANITARIOS EN EDIFICIO "C" ; CONSTRUCCION DE PORTICO DE ACCESO ; BARDA DEL ACCESO PRINCIPAL, MALLA CICLON Y LETRERO DE IDENTIFICACION.</t>
  </si>
  <si>
    <t>AULA TIPO REGIONAL DE 6.00 X 8.00 MTS. (DEMOLICION Y DESMONTAJES EN UN AULA ATIPICA).</t>
  </si>
  <si>
    <t>Construcción de 4 aulas didácticas Estructura Regional 6.00 X 8.00 mts., Reforzamiento de edificio "E" y Demolición de edificio "A" Estructura Regional 6.00 X 8.00 mts.; Construcción de Andadores ; Red eléctrica, Demolición y Construcción de Barda.</t>
  </si>
  <si>
    <t>RECONSTRUCCION DEL  EDIFICIO  "C": DEMOLICION ESTRUCTURA ATIPICA Y CONSTRUCCION DE DOS AULAS ESTRUCTURA REGIONAL 6.00 X 5.30 REPARACION DEL EDIFICIO "D": REFORZAMIENTO DE MUROS, PINTURA ACRILICA EN MUROS Y PLAFON. RECONSTRUCCION DEL EDIFICIO "F": DEMOLICION DE DOS AULAS Y CONSTRUCCION DE DOS AULAS ESTRUCTURA REGIONAL 6.00 X 5.30</t>
  </si>
  <si>
    <t>RECONSTRUCCIÓN Y REFORZAMIENTO DEL EDIFICIO "A" (EST. REGIONAL 6.00X8.00 MTS.): DEMOLICION Y CONSTRUCCION DE UN AULA, LOSETA EN PISOS Y PINTURA ACRILICA EN MUROS, REPARACION POR DAÑO DE SISMO DE EDIFICIO "B": COLOCACION DE LOSETA, ZOCLO, PINTURA ACRILICA EN MUROS, IMPERMEABILIZACION. REFORZAMIENTO POR DAÑO DE SISMO DE EDIFICIO "D": DEMOLICION DE APLANADOS, COLOCACION DE MALLA 6-6/10-10, APLANADO EN MUROS, COLOCACION DE LOSETA, IMPERMEABILIZACION, PINTURA ACRILICA EN MUROS ; REPARACION POR DAÑO DE SISMO DE EDIFICIO "E": PINTURA ACRILICA EN MUROS Y PLAFONES ; RECONSTRUCCION DE  BARDA PERIMETRAL DAÑADA POR SISMO.</t>
  </si>
  <si>
    <t>REHABILITACION POR DAÑO DE SISMO DE ESPACIOS EDUCATIVOS (EDIFICIOS  A y B  ESTRUCTURA U-1C) DEMOLICIONES, MEJORAMIENTO, CANCELERIA , PINTURA EN GENERAL  E IMPERMEABILIZANTE; OBRA EXTERIOR: LETRERO INFORMATIVO.</t>
  </si>
  <si>
    <t>demolición del edificio "C" de aula 6.00 x 7.60 mts. A-70 con largueros y losa de concreto 3 EE, zona sísmica C y D y construcción de módulos de 3 aulas didácticas 6.00 X 8.00 mts. Estructura regional de concreto 3 EE, zona sísmica C y D edificio C, demolición del edificio "D" aulas estructura hidalgo 68 de 7.00 x8.00 mts. 2 EE y construcción de módulos de 2 aulas didácticas estructura regional de  6.00 X 8.00 mts. de concreto 2 EE, zona sísmica C y D edificio D  ; Reforzamiento de cerco perimetral.</t>
  </si>
  <si>
    <t>REFORZAMIENTO DE EDIFICIOS A, B y C EN INSTALACION ELECTRICA, HERRERIA Y CANCELERIA, RETIROS DE PINTURA E IMPERMEABILIZANTE, APLICACION DE PINTURA E IMPERMEABILIZANTE, DESMONTAJE Y COLOCACION DE LUMINARIAS; REFORZAMIENTO DE EDIFICIO B, MODULO SANITARIO ESTRUCTURA REGIONAL 6.00 X 8.00 MTS.; REFORZAMIENTO DE  BARDA PERIMETRAL.</t>
  </si>
  <si>
    <t>Reforzamiento de Estructura por Daño de Sismo; Edificio 3, 1 Aula Estructura Regional "B"; Demolición "Sin Recuperación" por Daño de Sismo; Edificio "5" Módulo de Baños Atípicos, Reconstrucción de Módulo de Baños Rural Ecológico Seco con Tinaco de 450 Lts. de 2.26 X 4.95 mts.</t>
  </si>
  <si>
    <t>Reforzamiento de Estructura por Daño de Sismo en Edif. "B" módulo de 1 aula estructura regional; desmontaje de cancelería metálica, demolición de aplanados, reparación de grietas, aplanados, aplicación de pintura vinílica, instalación eléctrica, cambio de puertas, sustitución de luminarias, cancelería de aluminio, protecciones e impermeabilizante.  Reconstrucción  por daño de sismo;  Demolición  en edif "B" de 2 aulas adosadas estructura atípica (aulas"C"y"D"). Construcción de 1 Aula Est Reg 6.00 X 8.00 mts.; Reconstrucción de Fachada Frontal de edif. "B";  Demolición por daño de sismo  Fachada Frontal, Techado Frontal de Aulas "B", "C" y "D" y Construcción de Fachada Frontal.</t>
  </si>
  <si>
    <t>Reforzamiento por Daño de los Sismos en Edificio "A" (1 Aula Estructura Regional de 6.00 x 8.00 mts.);  Restitución de losa, Colocación de loseta, aplicación de pintura , colocación de luminaria, fabricación y colocación de cancelería. Construcción de 1 Aula Estructura Regional de 6.00 x 8.00 mts.; Construcción de Núcleo Sanitario de 3.47 x 5.04 mts.; Obra exterior, construcción de barda y construcción de andador.</t>
  </si>
  <si>
    <t>DEMOLICION Y RECONSTRUCCION DE EDIFICIO A, MODULO DE 3 AULAS ESTRUCTURA REGIONAL 6.00X8.00 MTS., REPARACION POR DAÑO DE SISMO EN EDIFICIO B, DEMOLICION DE APLANADOS, MUROS, PISO DE LOSETA, CAMBIO DE IMPERMEABILIZANTE Y PINTURA ;  REPARACION POR DAÑOS DE SISMO EN EDIFICIO B, DEMOLICION DE APLANADOS, MUROS, CAMBIO DE MUEBLES, PISO DE LOSETA, CAMBIO DE IMPERMEABILIZANTE Y PINTURA.</t>
  </si>
  <si>
    <t>DEMOLICION DE EDIFICIOS E (1 AULA)  y G (1 AULA), CONSTRUCCION DE 2 AULAS ESTRUCTURA REGIONAL 6.00 X 8.00 MTS.; OBRA EXTERIOR: FABRICACION DE PISO DE CONCRETO Y GUARNICION.</t>
  </si>
  <si>
    <t>REFORZAMIENTO DE ESTRUCTURA POR DAÑO DE SISMO EN EDIFICIO A, B, C, D, E Y F, RECONSTRUCCIÓN DE MUROS DAÑADOS, DEMOLICIÓN DE PISOS, COLOCACIÓN DE LOSETA, PINTURA, CANCELERIA E IMPERMEABILIZANTE ; RECONSTRUCCIÓN DE SANITARIOS DAÑADOS POR SISMO, MODULO SANITARIO(100 A 150 ALUMNOS) CON DIMENSIONES DE 3.46X5.04 MTS. ; RECONSTRUCCIÓN DE AULA DE SERVICIOS ADMINISTRATIVOS, MODULO DE 6.00X5.30 MTS. ; OBRA EXTERIOR: RECONSTRUCCIÓN DE BARDA PERIMETRAL DAÑADA POR SISMO Y CONSTRUCCIÓN DE CISTERNA.</t>
  </si>
  <si>
    <t>DEMOLICION Y RECONSTRUCCION DE EDIFICIO A (CONSTRUCCION DE 4 AULAS ESTRUCTURA REGIONAL 6.00 X 8.00 MTS), DEMOLICION Y RECONSTRUCCION DE EDIFICIO B (CONSTRUCCION DE 3 AULAS ESTRUCTURA REGIONAL 6.00 X 8.00 MTS.), DEMOLICION Y RECONSTRUCCION DE EDIFICIO E (CONSTRUCCION DE 2 AULAS ESTRUCTURA REGIONAL 6.00 X 8.00 MTS.).</t>
  </si>
  <si>
    <t>Reconstrucción de aulas dañadas por el sismo de Septiembre 2017; (Edificio "A" modulo de 3 aulas, 1 sala de computo, 1 nucleo sanitario y 1 direccion, Estructura Regional 6.00 x 8.00) y Construccion de 2 nucleos de 2 aulas Estructura Regional 6.00 x 8.00). Construccion de servicios sanitarios dañados por el sismo de Septiembre 2017; SANITARIO (100 A 150 ALUMNOS) con 4 muebles y meseta, con dimensiones nominales de 3.46 X 5.04 mts. ( a ejes).  Colocación de cercado para Proteger propiedad de la institución.</t>
  </si>
  <si>
    <t>RECONSTRUCCIÓN DE EDIFICIO C DE DOS NIVELES POR  2 MODULOS DE 4 AULAS(REGIONALES DE 6.00X8.00). RECONSTRUCCIÓN DE 2 AULAS REGIONALES (6.00X8.00) Y REFORZAMIENTO DE ESTRUCTURA EN EDIFICIO D: DESMONTAJE DE CANCELERIA, EMBOQUILLADO, CAMBIO DE LUMINARIAS E IMPERMEABILIZANTE.  RECONSTRUCCIÓN DE EDIFICIO F (PLANTA ALTA) Y REFORZAMIENTO DE ESTRUCTURA EN PLANTA BAJA: DESMONTAJE DE CANCELERIA, EMBOQUILLADO, PINTURA, REVISIÓN  DE SALIDAS ELECTRICAS, CAMBIO DE LUMINARIAS E IMPERMEABILIZANTE. RECONTRUCCIÓN DE MODULO SANITARIO REGIONAL  6.00X8.00.(EDIFICIO F).</t>
  </si>
  <si>
    <t>REFORZAMIENTO EN ESTRUCTURA DE EDIFICIO "A": DEMOLICIÓN DE PISOS, PISOS, REPARACIÓN DE AGRIETAMIENTOS EN MUROS, APLANADO FINO EN PLAFON, IMPERMEABILIZANTE,  INTALACIÓN ELÉCTRICA, COLOCACIÓN DE LUMINARIAS, CONTACTOS Y APAGADORES. REPARACIÓN POR DAÑO DE DAÑO POR SISMO DE MODULO SANITARIO EDIFICIO "A". CONSTRUCCION DE BASE Y PROTECCION DE TINACO,. OBRA EXTERIOR: MURO DE ACOMETIDA Y RED ELECTRICA.</t>
  </si>
  <si>
    <t>Reparación de daños por sismo en edificio A (Canceleria, Protecciónes y aplicación de pintura). Reforzamiento en edificio "B" (Retiro y aplicación de pintura) . Construcción de aula est. Reg. 6.00 x 8-00 mts. Reforrzamiento de sanitarios por daños por sismo. Demolición y reconstrucción de barda de colindancia por daños por sismo.</t>
  </si>
  <si>
    <t>DEMOLICIÓN Y RECONSTRUCCIÓN DE EDIFICIO B, (CONSTRUCCIÓN DE DIRECCIÓN ESTRUCTURA REGIOANL 6.00X8.00M.). REPARACION POR DAÑO POR SISMO EN PLAZA CÍVICA (Reparacion de firme ).</t>
  </si>
  <si>
    <t>Demolicion, Reconstruccion, Reparacion por daños de los sismos en Edificio "A, B, C, D, E". (Demolicion y construccion de 2 aulas Estructura Regional de 6.00x.8.00). Desmantelamiento de puertas y ventanas, demolicion de losa, muros, escalera. Reforzamiento de edificio "A,B,C,D,E" (impermeabilizante para losa, muros).</t>
  </si>
  <si>
    <t>REFORZAMIENTO POR DAÑOS DE SISMO EN EDIFICIOS A,B,C,D,E. (DEMOLICION DE APLANADO, APLANADO, PINTURA, MURO DE TABIQUE, CADENAS Y CASTILLOS, IMPERMEABILIZACION). DEMOLICION, RECONSTRUCCION POR DAÑOS DE LOS SISMOS DEL EDIFICIO "D". (DEMOLICION DE LOSA, DEMOLICION DE MUROS, TRABES, CASTILLOS, RETIRO DE MUEBLES SANITARIOS), CONSTRUCCION DE SERVICIO SANITARIO DE 3.46X5.04 MTS (MUROS, LOSA, PUERTAS, MOBILIARIO SANITARIO, INSTALACIONES).</t>
  </si>
  <si>
    <t>Reforzamiento del edificio "B" por daños por sismo (Restitutción del techo, firme y muros) (modulo de 4 aulas est. Reg. 6.00 x 8.00 mts)</t>
  </si>
  <si>
    <t>Demolicion y Reconstruccion de edificio "A" (Demolicion de 1 aula reg. y Construccion 1 aula reg. 6.0x8.0, Reconstruccion de nuevos modulos de sanitarios de seccion 3.46x5.04</t>
  </si>
  <si>
    <t>REFORZAMIENTO DE ESTRUCTURA EN EDIFICIO "C": CAMBIO DE CANCELERIA , CAMBIO DE PUERTAS, CAMBIO DE LUMINARIAS, INST. ELECTRICA, REPARACION DE GRIETAS, DEMOLICION Y CONSTRUCCION DE MUROS,   APLICACIÓN DE IMPERMEABILIZANTE, LOSETA, ZOCLO, PINTURA Y VENTILADORES; REPARACION DE EDIFICIO "D": CAMBIO DE MUEBLES SANITARIOS, COLOCACION DE MAMPARAS, REPARACION DE GRIETAS. REPARACIONES EN EDIFICIO "E": CAMBIO DE CANCELERIA , CAMBIO DE PUERTAS, CAMBIO DE LUMINARIAS, INST. ELECTRICA, REPARACION DE GRIETAS,  APLICACIÓN DE IMPERMEABILIZANTE, LOSETA, ZOCLO, PINTURA Y VENTILADORES; BARDA PERIMETRAL.</t>
  </si>
  <si>
    <t>RECONSTRUCCION POR DAÑOS DE SISMO EN EDIFICIO "C"  DEMOLICION ESTRUCTURA ATIPICA Y CONSTRUCCION DE AULA ESTRUCTURA REGIONAL 6.00 X 5.30 MTS. ; RECONSTRUCCION POR DAÑOS DE SISMO DE EDIFICIO “D” SANITARIOS, CONSTRUCCION DE MODULO SANITARIO EST. REG. 6.00 X 5.30 MTS. ; OBRA EXTERIOR: COLOCACIÓN DE CERCO DE MALLA CICLONICA.</t>
  </si>
  <si>
    <t>CONSTRUCCION DE AULA DIDACTICA ESTRUCTURA REGIONAL DE 6.00 X 8.00 MTS.; RED ELECTRICA.</t>
  </si>
  <si>
    <t>Reparaciones de daños por sismo en los edificios A, D, E, F (Desmontaje, Albañileria, Pintura, Impermeabilizante, Instalaciones Electricas). Reparación de daños por sismo en Plaza Cívica.</t>
  </si>
  <si>
    <t>REPARACION POR DAÑOS DE SISMO EN  EDIFICIO "A" (3 AULAS REGIONALES); EDIFICIO B, DEMOLICION Y RECONSTRUCCION DE MODULO SANITARIO DE 3.46 X 5.04 MTS. ; DEMOLICION Y RECONSTRUCCION DE ANDADORES; OBRA EXTERIOR: REHABILITACION DE PLAZA CIVICA, DEMOLICION Y CONSTRUCCION DE PISOS, MURO DE ACOMETIDA, REGISTRO ELECTRICO, ASTA BANDERA.</t>
  </si>
  <si>
    <t>Reconstrucción por Daño de Sismo en Edificio A por Módulo de 2 Aulas, 1 Dirección y 1 Módulo Sanitario (Demolición de aula de medios, biblioteca, dirección y sanitarios); Reconstrucción por Daño de Sismo de Módulo Sanitario dentro del Edificio A e Instalaciones Hidrosanitarias; Obra Exterior; Muro de Acometida, Cisterna de 10 m3, Fosa Séptica de 3.00 m3 y Pozo Absorción.</t>
  </si>
  <si>
    <t>CONSTRUCCION DE AULA NUEVA  EST. REG. 6.00 x 5.30 MTS. VOZ Y DATOS EN AULA NUEVA. MURO DE ACOMETIDA, RED ELECTRICA.</t>
  </si>
  <si>
    <t>Reconstrucción por Daño de Sismo de Un Aula ; Demolición en Edificio "B", 1 Aula Estructura Atípica (aula "B2")  y  Construcción de 1 Aula Estructura Regional de 6.00 X 8.00 mts. a ejes.</t>
  </si>
  <si>
    <t xml:space="preserve">REPARACION POR DAÑOS OCASIONADOS POR EL SISMO EN EDIFICIO "A" , “B”  Y “C” DE 2 MODULOS DE 1 Y ; 2 AULAS (REPARACION DE AGRIETAMIENTOS, ALBAÑILERIA, ACABADOS, HERRERIA Y CANCELERIA, INSTALACION ELECTRICA) RECONSTRUCCION DE EDIFICIO E ( AULA TIPO REGIONAL 6.00 X 8.00 MTS.); REPARACION POR DAÑO DE SISMO EN EDIFICIO B SANITARIO (MURO, CONCRETO, INSTALACION HIDROSANITARIA); OBRA EXTERIOR, CONSTRUCCION DE BARDA, DREN, POZO DE ABSORCION Y TABLERO ELECTRICO.
</t>
  </si>
  <si>
    <t>DEMOLICION Y RECONSTRUCCION DE EDIFICIO B (CONSTRUCCION DE 4 AULAS ESTRUCTURA REGIONAL 6.00 X 8.00 MTS.), DEMOLICION Y RECONSTRUCCION DE EDIFICIO D (CONSTRUCCION DE AULA REGIONAL 6.00 X 8.00 MTS.), DEMOLICION Y RECONSTRUCCION DE EDIFICIO F (CONSTRUCCION DE AULA REGIONAL 6.00 X 8.00 MTS.).</t>
  </si>
  <si>
    <t>Demolición y reconstrucción en E dificio A, Reconstrucción de 3 aulas tipo regional 6.00 x 8.00 mts. (cimento, estructura, albañilería, instalación eléctrica, herrería, cancelería y acabados); reparación en Edificio C,  reparación de 4 aulas tipo regional de 6.00 x 8.00 mts. (piso firme, aplicación de pintura, impermeabilizante, instalación eléctrica, herrería y cancelería).</t>
  </si>
  <si>
    <t>Reconstrucción por Daño de Sismo en Edificio "G" (Demolición de 3 Aulas Estructura Atípica  y Construcción de 2 Aulas Estructura Regional de 6.00 x 8.00 mts.).  Reparaciones por Daño de Sismo en Edificio "I" 1 Aula Estructura Regional ; Desmontaje de cancelería metálica, demolición de aplanados, reparacion de grietas, aplanados, aplicación de pintura vínilica, instalación eléctrica, cambio de puertas, sustitución de luminarias, cancelería de aluminio, protecciones e impermeabilizante.</t>
  </si>
  <si>
    <t>Reconstrucción por Daño de Sismo de Edificio A por Núcleo de 2 Aulas, 1 Dirección y Núcleo Sanitario); demolición de edificio A módulo de 2 aulas y 1 dirección estructura Atípic0; Reconstrucción de Núcleo Sanitario dentro del Edificio Nuevo. (Demolición de Núcleo Sanitario Atípico); Acometida Eléctrica.</t>
  </si>
  <si>
    <t>Reforzamiento por Daño de Sismo; Edificio "A" Módulo de 2 Aulas Estructura A70 y Edificio "C" Módulo de 4 Aulas Estructura A70; Demolición de aplanados, reparación de grietas, malla elctrosoldada 6x6/10-10,  aplanados, aplicación de pintura vinílica y epóxica en estructura metálica, instalación eléctrica y sustitución de luminarias.</t>
  </si>
  <si>
    <t>RECONSTRUCCION Y REFORZAMIENTO DEL EDIFICIO A (REGIONAL 6.00 X 8.00 MTS.): DEMOLICION Y CONSTRUCCION DE UN AULA, LOSETA EN PISOS Y PINTURA ACRILICA MUROS; REPARACION POR DAÑO DE SISMO DE EDIFICIO B: COLOCACION DE LOSETA, ZOCLO, PINTURA ACRILICA EN MUROS, IMPERMEABILIZACION; REFORZAMIENTO POR DAÑO DE SISMO DE EDIFICIO D: DEMOLICION DE APLANADOS, COLOCACION DE MALLA 6-6/10-10, APLANADO EN MUROS, COLOCACION DE LOSETA, IMPERMEABILIZACION, PINTURA ACRILICA EN MUROS.</t>
  </si>
  <si>
    <t>REFORZAMIENTO DE LOS  EDIFICIOS "A" Y "C", ESTRUCTURA A-70L ,DESMONTAJE DE PUERTAS, ALUMBRADO, LUMINARIAS Y LAMINA GALVANIZADA: REPARACION DE GRIETAS Y APLANADO DE MUROS, COLOCACION DE CUBIERTA TIPO SANDWICH, COLOCACION DE HERRERIA Y CANCELERIA, INSTALACIONES ELECTRICAS, APLICACION DE PINTURA Y LIMPIEZA, DEMOLICION Y CONSTRUCCION DE AULA ESTRUCTURA REGIONAL 6.00 X 8.00 MTS (EDIFICIO "B").</t>
  </si>
  <si>
    <t>REFORZAMIENTO POR LOS DAÑOS DE LOS SISMOS DE SEPTIEMBRE DE 2017 en Edificios F, G, H, I  (aplicación de pintura , piso de concreto f'c=150 kg/cm2,  colocación de luminaria, fabricación y colocación de cancelería.</t>
  </si>
  <si>
    <t>Reparación por Daño de Sismo en Edificios "A" Módulo de  Dos Estructura Regional; desmontaje de cancelería metálica, demolición de aplanados, reparacion de grietas, aplanados, aplicación de pintura vinílica, instalación eléctrica, cambio de puertas, sustitución de luminarias, cancelería de aluminio, protecciones, impermeabilizante. Demolición  "SIN RECUPERACION"  de Edificio "B" Módulo de 3 Aulas Estructura Atípica (Dañadas por el sismo).</t>
  </si>
  <si>
    <t>Demolición de edificio A estructura regional de 6.00 x 8.00 mts., construcción de aula didáctica de 1 EE en estructura reg. para zonas con sismicidad "C Y D" con dimensiones nominales de 6.00 x 8.00 mts., reforzamiento de edif B (dirección y pórtico), reforzamiento de edificio C y reforzamiento de edif D colocación de loseta, aplicación de pintura vinílica, cambio de puertas,sustitución de luminarias, aplicación de pintura de esmalte en protecciones metálicas y renovación  de Puertas metálicas ; Reforzamiento  del núcleo sanitario de edificio "B" estructura regional de 6.00 x 8.00 mts. ; Construcción de dren, construcción de pozo de visita, tablero de electricidad, demolición y construcción de firme en plaza cívica y letrero permanente de información.</t>
  </si>
  <si>
    <t>DEMOLICION Y RECONSTRUCCION DE LOS EDIFICIOS  A, B y C (CONSTRUCCION DE 3 AULAS ESTRUCTURA REGIONAL 6.00 X 8.00 MYS.), REPARACION POR DAÑOS DE SISMO DE EDIFICIOS  D y E  DE DOS MODULOS DE 1 AULA (MALLA, PINTURA, PISO, INSTALACION ELECTRICA); DEMOLICION Y RECONSTRUCCION DE SANITARIOS (100 A 150 ALUMNOS) CON 4 MUEBLES Y MESETA, CON DIMENSIONES NOMINALES DE 3.46 X 5.04 MTS. ( A EJES); OBRA EXTERIOR (DESMONTAJE DE ESTRUCTURA, DEMOLICION DE FIRME, RELLENOS).</t>
  </si>
  <si>
    <t>REFORZAMIENTO  DE ESTRUCTURA POR DAÑOS DE  SISMO EN EDIFICIO "A"  (DEMOLICION Y CONSTRUCCION DE LOSA DE CONCRETO ARMADO, CAMBIO DE CANCELERIA, ACABADOS E IMPERMEABILIZANTE).</t>
  </si>
  <si>
    <t>RECONSTRUCCION POR DAÑO DE SISMO DE EDIFICIO "D" POR 1 AULA ESTRUCTURA REGIONAL 6.00 X 8.00 mts. Y REHABILITACION POR DAÑO DE SISMO DE  EDIFICIO "C" MODULO DE 2 AULAS ESTRUCTURA REGIONAL.</t>
  </si>
  <si>
    <t>REFORZAMIENTO DE ESTRUCTURAS POR DAÑO DE SISMO; EDIFICIO "B" ESTRUCTURA REGIONAL;  DESMONTAJE DE CANCELERIA METALICA, DEMOLICION DE APLANADOS, REPARACION DE GRIETAS, APLANADOS, APLICACION DE PINTURA VINILICA, INSTALACION ELECTRICA, CAMBIO DE PUERTAS, SUSTITUCION DE LUMINARIAS, CANCELERIA DE ALUMINIO, PROTECCIONES E IMPERMEABILIZANTE ; REFORZAMIENTO DE ESTRUCTURAS POR DAÑO DE SISMO ;  EDIFICIO "C" DIRECCION Y BAÑOS ESTRUCTURA REGIONAL;   DESMONTAJE DE CANCELERIA METALICA, DEMOLICIÓN DE APLANADOS, REPARACION DE GRIETAS, APLANADOS, APLICACIÓN DE PINTURA VINILICA, INSTALACION ELECTRICA, CAMBIO DE PUERTAS, SUSTITUCIÓN DE LUMINARIAS, MUEBLES DE BAÑO, CANCELERIA DE ALUMINIO, PROTECCIONES E IMPERMEABILIZANTE ; CONSTRUCCION DE BARDA PERIMETRAL A BASE DE MALLA CICLONICA.</t>
  </si>
  <si>
    <t xml:space="preserve">REFORZAMIENTO DE ESTRUCTURA  DE EDIFICIOS A y B DE DOS MODULOS DE 1 Y 2 AULAS TIPO REGIONAL DE 6.00 X 5.30 MTS. (CAMBIO DE CUBIERTA MULTIPANEL, REPARACION DE LA INSTALACION ELECTRICA, EMBOQUILLADOS Y RESANES); REPARACION DE DAÑOS POR SISMO EN  EDIFICIO A  (REPARACION DE MUROS AGRIETADOS, INSTALACION HIDROSANITARIA, EQUIPAMIENTO,  ACABADOS, HERRERIA Y CANCELERIA).
</t>
  </si>
  <si>
    <t>Reconstruccion por Daño de los Sismos de un Nucleo de 2 Aulas Estructura Regional de 6.00 x 8.00 mts.</t>
  </si>
  <si>
    <t>RECONSTRUCCION POR DAÑO DE SISMO DEL EDIFICIO "B": DEMOLICION ESTRUCTURA ATIPICA Y CONSTRUCCION DE UN AULA ESTRUCTURA REGIONAL 6.00 X 8.00 MTS.; CONSTRUCCION DE ANDADADORES DEL ACCESO A LAS AULAS.</t>
  </si>
  <si>
    <t>RECONSTRUCCION POR DAÑO DE SISMO DEL  EDIFICIO  "C": DEMOLICION ESTRUCTURA ATIPICA Y CONSTRUCCION DE AULA ESTRUCTURA REGIONAL 6.00 X 5.30.  REPARACION POR DAÑO DE SISMO DEL EDIFICIO "A" (1 AULA EST. L 6.00X5.30): RECONSTRUCCION DE PISOSY APLANADOS, PINTURA ACRILICA EN MUROS  Y REVISIÓN DE SALIDAS ELECTRICAS.</t>
  </si>
  <si>
    <t xml:space="preserve">Demolición de 2 aulas estructura atípica y Construcción de módulo dos aulas estructura Regional 6.00 x 8.00 mts en edificio A, Demolición de 2 aulas estructura atípica  y Construcción de módulo dos aulas estructura Regional 6.00 x 8.00 mts. en edificio B, Demolición de 2 aulas estructura atípica y Construcción de módulo dos aulas estructura Regional 6.00 x 8.00 mts. en edificio C y Demolición de 2 aulas estructura atípica y Construcción de módulo de dos aulas estructura Regional 6.00 x 8.00 mts. en edificio D.   </t>
  </si>
  <si>
    <t>RECONSTRUCCION DE 4 AULAS DE 6.00 X 8.00 MTS. EDIFICIO A Y REPARACION POR DAÑOS DE SISMO EN EDIFICIO B; OBRA EXTERIOR:  TUBERIA, CABLEADO Y REGISTROS ELECTRICOS.</t>
  </si>
  <si>
    <t>Reforzamiento y Reconstrucción de Estructura por Daños de los Sismos de Septiembre 2017, Edifcio "C2 (Demoliciones, pintura, impermeabilizante, herrería y cancelería, albañilería, instalación eléctrica), Edificio "D" (pintura, impermeabilizante, herrería y cancelería, albañilería, instalación eléctrica) Edificio "E" (Demolición de muros, castillos y cadenas, estructura metálica y losa de concreto) Construcción de 3 aulas didácticas est. reg. 6.00 x 8.00 mts); Reconstrucción de andador en acceso peatonal; Reforzamiento por daño de sismo en pórtico de acceso, Reconstrucción de barda perimetral y red eléctrica exterior.</t>
  </si>
  <si>
    <t>Reparación por Daño de Sismo en  Edificios A, D  Estructura Regional;  (edificio A, módulo de 2 aulas  Estructura Regional)  ( edificio D, módulo de 1 aula Estructura Regional) Reparación, desconchamiento, Sustitución de aplanados, Restitución de  pisos exteriores de aulas, Restitución de cancelería y puertas, instalación eléctrica, Colocación de azulejo y pintura.</t>
  </si>
  <si>
    <t>Demolición y Reconstrucción de módulo de 3 aulas didácticas (Edificio D) 6.00 x 8.00 mts.</t>
  </si>
  <si>
    <t xml:space="preserve">DEMOLICION Y RECONSTRUCCION DEL EDIFICIO A (RECONSTRUCCION DE AULAS TIPO REGIONAL 6.00 X 8.00 MTS.). DEMOLICION DE  MURO, PISO Y CONCRETO, REPARACION POR DAÑO DE SISMO EN EDIFICIO AULAS A, B y C , INSTALACION ELECTRICA EN MUROS, HERRERIA Y CANCELERIA; REPARACION POR DAÑOS DE SISMO EN SANITARIOS REPARACION DE PISO FIRME, LOSETA, PINTURA ESMALTE, SISTEMA DE IMPERMEABILIZACION, INSTALACION ELECTRICA E HIDROSANITARIA, HERRERIA Y ACABADOS. </t>
  </si>
  <si>
    <t>REFORZAMIENTO DE ESTRUCTURA EN EDIFICIO A, ESTRUCTURA REGIONAL 6.00 X 8.00 MTS.: RECONSTRUCCION DE LOSA DE CONCRETO ARMADO, CONSTRUCCION DE CONTRAFUERTES, APLANADOS, PINTURA, CAMBIO DE LUMINARIAS E IMPERMEABILIZANTE; REPARACION POR DAÑO DE SISMO EN EDIFICIO B: DEMOLICION DE RECUBRIMIENTO VIDRIADO,CAMBIO DE MUEBLES, RESANES, APLANADOS, REPARACION DE AGRIETAMIENTOS, REVISION DE SALIDAS ELECTRICAS, PINTURA E IMPERMEABILIZANTE.</t>
  </si>
  <si>
    <t xml:space="preserve">REFORZAMIENTO DE ESTRUCTURA EN EDIFICIOS "A" Y "B": DEMOLICION Y CONSTRUCCION DE LOSA, CAMBIO DE CANCELERIA , CAMBIO DE PUERTAS, CAMBIO DE LUMINARIAS, INST. ELECTRICA, REPARACION DE GRIETAS, DEMOLICION Y CONSTRUCCION DE MUROS,   APLICACIÓN DE IMPERMEABILIZANTE, LOSETA, ZOCLO, PINTURA Y VENTILADORES. </t>
  </si>
  <si>
    <t>Reforzamiento, Rehabilitación y Reconstrucción de Estructura por Daños de los Sismos de Septiembre de 2017 del Aula "A" y "B". Demolición de Galera y Firme ; Demolición de Módulo de Baños Atípicos, Reconstrucción de Sanitario Rural Ecológico de 4 Muebles con Tinaco de 2.26 X 4.95 mts. ; Demolición de Galera.</t>
  </si>
  <si>
    <t>Reparacion por daño por sismo en  Edificios A Y C(Reparacion de aplanados en muros y plafones,firme de concreto,pintura en muros,,muros de tabique,retiro y rep. y colocacion de impermeabilizante,instalaciones electrica,pintura en muros y plafones.). Reparacion por daño por sismo en servicios sanitarios(Desmontaje de muebles sanitarios sin recuparacion ,instalacion de muebles sanitarios,reparacion de aplanados,pintura e impermeabilizante.)</t>
  </si>
  <si>
    <t>DEMOLICION Y RECONSTRUCCION DE AULA EN EDIFICIO A (DESMONTAJE DE CANCELERIA Y PUERTA, DEMOLICION DE LOSA, TRABES, MUROS, FIRME. CONTRUCCION DE AULA ESTRUCTURA REGIONAL 6.00X8.00. (LOSA, MUROS, CADENAS, CASTILLOS, APLANADO, PINTURA, INSTALACION ELECTRICA). REPARACIÓN POR DAÑOS DE SISMO DE EDIFICIO B. (APLANADOS, Y APLICACION DE PINTURA).</t>
  </si>
  <si>
    <t xml:space="preserve"> Restitución y Reparación de estructura por daño de sismo; Losa en edificio "B" aula "C" estructua regional . Reforzamiento de estructura  por daño de sismo;  edificio "B" aula "C" estructua regional; Restitución por daño de sismo; edificio "F" núcleo de baños Atípicos y Reconstrucción de Sanitario Rural Ecológico Seco con Tinaco de 450 lts de  2.26 X 4.95 mts.</t>
  </si>
  <si>
    <t>REPARACION POR  DAÑOS DE SISMO EN EDIFICIOS "A,B,C". RESTITUCION DE LUMINARIAS, PINTURA ACRILICA, HECHURA DE REGISTRO ELECTRICO, PISOS CON LOSETA, RESTITUCION DE CANCELERIA E INSTALACION ELECTRICA. RECONSTRUCCION DE EDIFICIO "D" 1 AULA 6.00 X 8.00 MTS; REPARACION POR DAÑOS DE SISMO EN EDIFICIO  "E":  RESTITUCION DE LUMINARIAS, WC, LAVABOS, MOTOBOMBA. REPARACION DE INSTALACION HIDRO-SANITARIA; OBRA EXTERIOR:  RESTITUCION DE BARDA PERIMETRAL A BASE DE REJA ACERO, SUMINISTRO Y COLOCACION DE TUBERIA CONDUIT DE PVC. TIPO PESADO DE 2" DE DIAMETRO, SUMINISTRO Y COLOCACION DE TUBO DE COBRE TIPO M DE 1/2" DE DIAMETRO.</t>
  </si>
  <si>
    <t>RECONSTRUCCION DEL EDIFICIO C: DEMOLICION ESTRUCTURA ATIPICA Y CONSTRUCCION DE DOS AULAS ESTRUCTURA REGIONAL 6.00 X 5.30 MTS.; CONSTRUCCION DE ANDADORES DE PORTICO.</t>
  </si>
  <si>
    <t>Reconstrucción por Daño de Sismo del Edificio B, por 1 Aula Estructura Regional 6.00 x 8.00 mts.;  Demolición del Edificio B, de 1 Aula Estructura Regional y Construcción de 1 Aula Estructura Regional 6.00 x 8.00 mts.</t>
  </si>
  <si>
    <t>CONSTRUCCION DE EDIFICIO A: 3 AULAS DIDACTICAS ESTRUCTURA REGIONAL DE 6.00 X 8.00 MTS; CONSTRUCCION DE EDIFICIO G: 3 AULAS DIDACTICAS ESTRUCTURA REGIONAL DE 6.00 X 8.00 MTS.; PREPARACION DE VOZ Y DATOS EN EDIFICIO A; LETRERO Y RED ELECTRICA.</t>
  </si>
  <si>
    <t>CONSTRUCCION DE SERVICIO SANITARIO DE 3.46 X 5.04 MTS. (100 A 150 ALUMNOS)</t>
  </si>
  <si>
    <t>Demolición de Sanitarios Estructura Atípica y Construcción de Sanitarios Estructura Regional de  3.46 X 5.04 MTS. (100 A 150 alumnos); Reconstrucción de Barda Perimetral dañada por Sismo.</t>
  </si>
  <si>
    <t>CONSTRUCCION DE UN MODULO DE 2 AULAS EST. REG. 6.00 X 8.00 MTS</t>
  </si>
  <si>
    <t xml:space="preserve"> RECONSTRUCCION POR DAÑOS DEL SISMO DEL EDIFICIO A (AULA ESTRUCTURA REGIONAL 6.00 X 8.00 MTS.); REPARACION POR DAÑOS DE SISMO EN EDIFICIO B, DEMOLICION Y CONSTRUCCION DE MUROS, CAMBIO DE MUEBLES, CANCELERIA, MUEBLES SANITARIOS, DEZASOLVES, CABLEADO E IMPERMEABILIZANTE.</t>
  </si>
  <si>
    <t>Reparacion  por Daños de Sismo  en de edificio "A",   aula tipo  regional, desmontaje de canceleria metalica, demolición de aplanados y piso, reparacion de grietas, aplanados,aplicación de pintura vínilica, instalacion electrica, cambio de puertas,sustitución de luminarias, canceleria de aluminio, protecciones, impermeabilizante. Construccion de  Aula  Regional. Demolicion de Sanitarios Atipicos, Reconstruccion de Sanitario Rural Ecologico Seco de 4 muebles con Tinaco de 450 lts. Y lavamanos de  2.26 X 4.95 mts. (a ejes). ventilador de techo en edificio "A". Construccion Muro de Contención de Mamposteria y Colocacion de Malla Ciclónica,construccion de piso en aula nueva.</t>
  </si>
  <si>
    <t>REPARACION POR DAÑO DE SISMO EN EDIFICIOS A, B, C Y D; DEMOLICION Y CONSTRUCCION DE APLANADOS, RESANES, PINTURA, CAMBIO DE LUMINARIAS, CANCELERIA, PUERTAS E IMPERMEABILIZANTE; REPARACION POR DAÑO DE SISMO EN EN EDIFICIO E, DEMOLICION Y CONSTRUCCION DE APLANADOS, RESANES, PINTURA, CAMBIO DE LUMINARIAS, CANCELERIA, PUERTAS E IMPERMEABILIZANTE.</t>
  </si>
  <si>
    <t>Demolicion de  Edificio "B" y Construccion de sanitario ( Modulo de sanitario / Direc Est. Reg. de 6.00 x 8.00 mts), Biodigestor y Pozo de Absorcion. Demolicion de  Edificio "B" y Construccion de Direccion ( Modulo de Direc / sanitario Est. Reg.  de 6.00 x 8.00 mts).</t>
  </si>
  <si>
    <t>Reparación de Daños por Simo de EDIFICIO B, Módulo de Cuatro Aulas Didácticas 6.00 x 5.30 mts. Tres Entre Ejes Estructura Regional (Reparación de agrietamientos, Albañilería, Impermeabilización, Pintura, Herrería y Cancelería); Reparación de Daños por Sismo de Edificio C, Servicios Sanitarios 6.00 x 5.30 mts. Estructura Regional (Albañilería, Pintura, Impermeabilización, Herrería y Cancelería, Muebles Sanitarios, Instalación Hidrosanitaria, Instalación Eléctrica); Demolición y Reconstrucción de Edificio A, Dirección 6.00 x 5.30 mts. Estructura Regional.</t>
  </si>
  <si>
    <t>REFORZAMIENTO DE ESTRUCTURA POR DAÑO DE SISMO; EDIFICIO "B"  (1 AULA ESTRUCTURA REGIONAL"B1")  y  EDIFICIO "C" , (1 AULA ESTRUCTURA REGIONAL"C1") ; RESTITUCION DE APLANADOS, COL. DE MALLA ELECTROSOLDADA 6x6/10-10, SUSTITUCION DE CANCELERIA, APLICACIÓN DE PINTURA REHABILITACION DE INSTALACION ELECTRICA E IMPERMEABILIZANTE. RECONSTRUCCION POR DAÑO DE SISMO; DEMOLICION DE ACCESO A ESCUELA Y CONSTRUCCION DE ACCESO.</t>
  </si>
  <si>
    <t>REFORZAMIENTO  DEL EDIFICIO  "A", "B" Y "C" , DESMONTAJE Y MONTAJE DE PUERTAS,VENTANAS, LUMINARIAS FLOURESCENTES, RETIRO Y COLOCACION DE PINTURA E IMPERMEABILIZANTE, REPARACION DE GRIETAS Y APLANADOS; REFORZAMIENTO DEL EDIFICIO  "C" DESMONTAJE Y MONTAJE DE PUERTAS,VENTANAS, LUMINARIAS FLOURESCENTES, RETIRO Y COLOCACION DE MUEBLES SANITARIOS, DEMOLICION Y COLOCACION DE APLANADOS Y LOSETAS.</t>
  </si>
  <si>
    <t>Reparaciòn de Daños por Sisimo de EDIFICIO "B" Un Aula 6.00 x 8.00 Est. Reg., EDIFICIO "C" Modulo de Tres Aulas 6.00 x 8.00 Est. Reg., (Reparación de agrietamientos, Albañileria, Impermeabilizaciòn, Herreria y Canceleria, Pintura en muros, trabes y losa). Reparaciòn de Daños por Sisimo de EDIFICIO "B" Servicios Sanitarios 6.00 x 800 Est. Reg.( Reparación de agrietamientos, Albañileria, Impermeabilizaciòn, Herreria y Canceleria, Pintura en muros, trabes y losa). Construcciòn de Rampas de Acceso a Edficios. Reparaciòn de Daños por Sisimo de EDIFICIO "A" Direcciòn 6.00 x 8.00 Est. Reg.( Albañileria, Impermeabilizaciòn, Herreria y Canceleria, Pintura en muros, trabes y losa).</t>
  </si>
  <si>
    <t>Demolición y reconstrucción de edificio A, ( Construcción de aula  estructura regiona de 6.00x8.00 m.) Demolición y reconstrucción de edificio A, ( Construcción de aula  estructura regiona de 6.00x8.00 m.) Reparación de reja perimetral dañada.</t>
  </si>
  <si>
    <t>Reforzamiento en estructura edificio "A": Reparaciones en canceleria, luminarias, aplanados y cambio de cubierta. Retiro de malla ciclonica Y  Construccion de Barda perimetral.</t>
  </si>
  <si>
    <t>DEMOLICION Y RECONSTRUCCION POR DAÑO DE SISMO EN EDIFICIO "C" (AULA "C1" Y" C2") CONSTRUCCION  DE MODULO DE 2 AULAS ( CIMIENTO, ALBAÑILERIA Y ACABADOS, INSTALACION ELECTRICA). REFORZAMIENTO DE ESTRUCTURA POR DAÑOS DE SISMO EN EDIFICIO “E” BAÑOS ( RESANE EN LOSA, APLANADO, MUEBLES, INSTALACION ELECTRICA, HERRERIA Y CANCELERIA).</t>
  </si>
  <si>
    <t>Demolición y Reconstrucción por Daño de Sismo, Edificio B Módulo de 2 Aulas Estructura Regional 6.00 X 8.00 mts.</t>
  </si>
  <si>
    <t>DEMOLICIÓN Y RECONSTRUCCION EDIFICIO "A" MODULO 3 AULAS ESTRUCTURA REGIONAL 6.00 X 8.00</t>
  </si>
  <si>
    <t>REFORZAMIENTO DE ESTRUCTURA DE EDIFICIO A;DEMOLICION Y CONSTRUCCION DE MUROS, APLANADOS Y FIRMES. RECONSTRUCCION DE EDIFICIO B (CONSTRUCCION DE 3 AULAS ESTRUCTURA REGIONAL 6.00 X 5.00 MTS.)</t>
  </si>
  <si>
    <t>Demolicion de 2 aulas Edificio "A" y Demolicion de un aula edificio "D"; Construccion de un modulo de 3 aulas Didacticas Estr. Reg. De 6.00 x 8.00 mts. Muro de Acometida y Red electrica.</t>
  </si>
  <si>
    <t>REFORZAMIENTO DE ESTRUCTURAS POR DAÑOS DE LOS SISMOS DE SEPTIEMBRE DE 2017 EN EL EDIFICIO A MODULO DE 3 AULAS EST. REGIONAL DE 6.00x8.00; RESTITUCION DE LOSA DE CONCRETO, INSTALACIONES ELECTRICAS, CANCELERIA, ACABADOS PINTURA E IMPERMEABILIZACION. DEMOLICIÓN Y RECONSTRUCCIÓN DE MODULO SANITARIO CON MEDIDAS 3.46 X 5.04 M. OBRA EXTERIOR: CONSTRUCCIÓN DE MURO DE ACOMETIDA.</t>
  </si>
  <si>
    <t>Reconstruccion por Daño de Sismo de Un Aula Estructura Regional de  6.00 x 8.00 en Edificio "B".  (Demolicion 1 Aula Estructura Atipica y Construcción de 1 Aula Estructura Regional 6.00 X 8.00)</t>
  </si>
  <si>
    <t xml:space="preserve">RECONSTRUCCION POR DAÑO DE SISMO EN EDIFICIA "A" (UN AULA TIPO REGIONAL 6.00X5.30) CONSTRUCCION DE MODULO DE UN AULA (CIMENTACION, ALBAÑILERIA, ESTRUCTURA, ACABADOS, IMNSTALACION ELECTRICA, HERRERIA Y CANCELERIA) </t>
  </si>
  <si>
    <t>REPARACION POR DAÑOS DE SISMO EN ESTRUCTURA U1C, EDIFICIOS  A, B y C, RESTITUCION DE MUROS, DE FIRMES DE CONCRETO ARMADO, DE LUMINARIAS, DE CANCELERIA, DE PUERTAS, PISO DE LOSETA, LAMBRIN EN MUROS PINTURA E IMPERMEABILIZACION; REPARACION POR DAÑOS DE SISMO DE LOS EDIFICIOS A, B y C,  SERVICIOS SANITARIOS EXISTENTES: CAMBIO DE WC, LAVABOS CONSTRUCCION DE MESETA, FIRMES DE CONCRETO ARMADO, CAMBIO PISO DE LOSETA, IMPERMEABILIZACION, PINTURA ACRILICA EN MUROS; OBRA EXTERIOR: CISTERNA 5M3, DEMOLICION DE TANQUE ELEVADO, DEMOLICION MUROS DE PORTICO Y ACOMETIDA, MURO DE ACOMETIDA, PORTICO, ANDADOR Y REPOSICION DE CERCA PERIMETRAL.</t>
  </si>
  <si>
    <t>REPARACION DE DAÑOS POR SISMO EN  EDIFICIO A: CAMBIO DE IMPERMEABILIZANTE, CAMBIO DE HERRERIA Y CANCELERIA, APLICACION DE PINTURA, COLOCACION DE LOSETA, ZOCLO , INSTALACION ELECTRICA Y VENTILADORES, REPARACION DE GRIETAS; REPARACIONES POR DAÑO DE SISMO EDIFICIO A:  CAMBIO DE HERRERIA Y CANCELERIA, APLICACION DE PINTURA , INSTALACION ELECTRICA Y VENTILADORES, REPARACION DE GRIETAS; REPARACIONES POR DAÑO DE SISMO EDIFICIO A: CAMBIO DE HERRERIA Y CANCELERIA, APLICACION DE PINTURA , INSTALACION ELECTRICA Y VENTILADORES, REPARACION DE GRIETAS.</t>
  </si>
  <si>
    <t>RECONSTRUCCION DE EDIFICIO "E" POR DAÑOS OCASIONADOS POR EL SISMO, CONSTRUCCION DE UN AULA ESTRUCTURA REGIONAL 6.00X8.00.</t>
  </si>
  <si>
    <t>REPARACION POR DAÑOS DEL SISMO EN  EDIFICIO A; REPARACION DE AGRIETAMIENTOS, APLANADOS, CAMBIO DE LUMINARIAS, PUESTRAS Y CANCELERIA; REPARACION POR DAÑOS DEL SISMO AL EDIFICIO B MODULO SANITARIO; REPARACION DE AGRIETAMIENTOS, HERRAJES Y CAMBIO DE LLAVES; REPARACION POR DAÑOS DEL SISMO AL EDIFICIO C (DIRECCION) REPARACIÓN DE AGRIETAMIENTOS, PINTURA, COLOCACION DE PISO DE LOSETA Y CAMBIO DE LUMINARIAS; REPARACION POR DAÑOS DEL SISMO AL EDIFICIO D (AULA DE MEDIOS)REPARACION DE AGRIETAMIENTOS, PINTURA, COLOCACION DE PISO DE LOSETA Y CAMBIO DE LUMINARIAS.</t>
  </si>
  <si>
    <t xml:space="preserve">REFORZAMIENTO EN EDIFICIO A, ESTRUCTURA REGIONAL DE 6.00 X 5.30 MTS., RESTITUCION DE LOSA, IMPERMEABILIZANTE, ELECTRICIDAD, HERRERIA Y CANCELERIA; EDIFICIO B: DEMOLICION DE BAÑOS DE ESTRUCTURA ATIPICA DE CONCRETO DE 2.10 X 4.20 MTS., CONSTRUCCION DE MODULO SANITARIO RURAL CON TINACO ESTRUCTURA RC DE 2.26 X 4.95 MTS.  CONSTRUCCION DE POZO DE ABSORCION DE 5 M3. </t>
  </si>
  <si>
    <t>REPARACION POR DAÑO DE SISMO EDIFICIO "A", 4 AULAS ESTR. REGIONAL 6.00X8.00 M. ,REPARACION DE AGRIETAMIENTOS,PISOS, CANCELERIA Y HERRERIA , PINTURA Y ELECTRICIDAD. REPARACION POR DAÑO DE SISMO EDIFICIO "B", 4 AULAS ESTR. REGIONAL 6.00X8.00 M. REPARACION DE AGRIETAMIENTOS,PISOS, CANCELERIA Y HERRERIA , PINTURA  Y ELECTRICIDAD. REPARACION POR DAÑO DE SISMO EDIFICIO "C", 4 AULAS ESTR. REGIONAL 6.00X8.00.M. REPARACION DE AGRIETAMIENTOS,PISOS, CANCELERIA Y HERRERIA , PINTURA  Y ELECTRICIDAD. REPARACION POR SISMO DEL EDIFICIO "D"  SANITARIO REGIONAL 6.00 X 8.00 M. REPARACION DE AGRIETAMIENTOS,PISOS, CANCELERIA Y HERRERIA , PINTURA ACRILICA EN MUROS  Y ELECTRICIDAD. REPARACION POR SISMO EN EDIFICIO  "D"  (DIRECCION) ESTRUCTURA REGIONAL 6.00 X 8.00 MT RECONSTRUCCION DE IMPERMEABLIZANTES , REPARACION DE AGRIETAMIENTOS,PISOS, CANCELERIA Y HERRERIA , PINTURA ACRILICA EN MUROS  Y ELECTRICIDAD. REPARACION POR SISMO EN PUERTA DE ACCESO A PLANTEL.</t>
  </si>
  <si>
    <t>REFORZAMIENTO, DEMOLICIÓN DE ANEXO Y RECONSTRUCCIÓN  EN EDIFICIO A, (DEMOLICIÓN DE APLANADOS, DEMOLICIÓN Y CONSTRUCCIÓN DE MUROS, DEMOLICIÓN DE ADOSADA ATIPICAY CONSTRUCCIÓN DE AULA ESTRUCTURA REGIOANAL 6.00X8.00).</t>
  </si>
  <si>
    <t>DEMOLICIÓN Y RECONSTRUCCION  DE EDIFICIO B, CONSTRUCCIÓN DE AULA ESTRUCTURA REGIONAL 6.00X8.00MTS. DEMOLICION Y RECONSTRUCCIÓN DE EDIFICIO C, CONSTRUCCIÓN DE MODULO SANITARIO DE  3.46 X 5.04 DE 100 A 150 ALUMNOS.</t>
  </si>
  <si>
    <t xml:space="preserve">REPARACION POR DAÑOS DE SISMO EDIFICIO B (restitución de luminarias, cancelería, puertas, aplanados, reparación de grietas, pintura acrílica, loseta en piso, impermeabilización), RECONSTRUCCION DE EDIFICIO C ( demolición y construcción de 2 aulas) y EDIFICIO D (demolición y construcción de 3 aulas); REPARACION POR DAÑOS DE  SISMO DE EDIFICIO A, MODULO SANITARIO ( restitución de lavabos, tinaco, wc, luminarias y recubrimiento vidriado); REPARACION POR DAÑOS DE  SISMO DE EDIFICIO A, DIRECCION (restitución de luminarias, cancelería, aplanados, impermeabilización, reparación de grietas, loseta en piso, impermeabilización; OBRA EXTERIOR: PUERTA DE ACCESO PEATONAL, CONSTRUCCION DE ASTA BANDERA Y BARDA PERIMETRAL, DESMONTAJE DE LAMINA GALVANIZADA Y ESTRUCTURA METALICA, RESTITUCION DE APLANADO. </t>
  </si>
  <si>
    <t>DEMOLICION DE EDIF. "D" UN AULA ATPICA; CONSTRUCCION DE UN AULA DIDACTICA EST. REG. DE 6.00 X 8.00 MTS. CONSTRUCCION DE PORTICO, LETRERO Y RED ELECTRICA.</t>
  </si>
  <si>
    <t>1. DEMOLICION DE EDIFICIO D, CONSTRUCCION DE 4 AULAS ESTRUCTURA REGIONAL 6.00 X 8.00 MTS., 2. DEMOLICION DE EDIFICIO E, REEMPLAZO CON  4 AULAS ESTRUCTURA REGIONAL DE 6.00 X 8.00 MTS., 3. DEMOLICION DE EDIFICIO F, REEMPLAZO CON  4 AULAS ESTRUCTURA REGIONAL  6.00 X 8.00 MTS.,  4. DEMOLICION DE EDIFICIO G, REEMPLAZO CON UN AULA  TALLER ESTRUCTURA REGIONAL DE 8.00 X 12.00 MTS., 5. DEMOLICION DE EDIFICIO H, REEMPLAZO CON 4 AULAS ESTRUCTURA REGIONAL 6.00 X 8.00 MTS., 6. DEMOLICION EDIFICIO I, REEMPLAZO CON  2 AULAS ESTRUCTURA REGIONAL 6.00 X 8.00 MTS., 7. DEMOLICION DE EDIFICIO J, REEMPLAZO CON UN AULA DIDACTICA TALLER Y UN LABORATORIO QUIMICO ESTRUCTURA REGIONAL DE 12.00 X 8.00 MTS.,  8. DEMOLICION DE EDIFICIO K; DEMOLICION DE DOS MODULOS SANITARIOS Y CONSTRUCCION DE MODULOS SANITARIOS EN EDIFICIOS D e I,  ESTRUCTURA REGIONAL DE 6.00 X 8.00 MTS.</t>
  </si>
  <si>
    <t>DEMOLICION DE EDIFICIO "A",  "D", Y CONSTRUCCION DE 4 AULAS ESTRUCTURA REGIONAL 6.00X8.00. DEMOLICION DE  EDIFICIO "C" Y CONSTRUCCION DE SERVICIO SANITARIO DE 3.46X5.04 MTS , CISTERNA DE POLIETILENO.</t>
  </si>
  <si>
    <t>REFORZAMIENTO DEL EDIFICIO A, ESTRUCTURA U2-C, DEMOLICION DE LOS EDIFICIOS D, E, G, CONSTRUCCION DE EDIFICIO B, 2 AULAS, 4 TALLERES, AULA DE COMPUTO, ESCALERA, ESTRUCTURA U2-C (13 E.E.) Y OBRA EXTERIOR; CONSTRUCCION DE EDIFICIO B, SERVICIOS SANITARIOS U2-C (2 E.E.) Y OBRA EXTERIOR; PORTICO DE ACCESO CON ANDADOR A PLAZA CIVICA; SALIDA DE VOZ Y DATOS.</t>
  </si>
  <si>
    <t>Reforzamento de estructura en  Edificio I  (Demolicion y Reparacion de aplanados,firme de concreto,pintura en muros,retiro y rep. y colocacion de impermeabilizante,instalaciones electrica,reparacion de trabes,cadenas de corona)Reforzamiento de estructura  en   Edificio  M (Demolicion Reparacion de aplanados,firme de concreto,pintura en muros,retiro y rep. y colocacion de impermeabilizante,instalaciones electrica,reparacion de trabes,cadenas de corona). Reparacion de daño por sismo en Servicio sanitario edificio M (Retiro y Reposicion de muebles sanitarios,instalaciones hidrosanitarias.reparacion de linea electrica) Reparacion de daño por sismo en Servicio sanitario edificio D (Retiro y Reposicion de muebles sanitarios,instalaciones hidrosanitarias.reparacion de linea electrica).</t>
  </si>
  <si>
    <t>Demolición y Reconstrucción de módulo de 3 aulas didácticas de Edificio D y reparación de agrietamientos en muros en Edificios C y J.</t>
  </si>
  <si>
    <t>RECONSTRUCCION EDIFICIO "D" 2 AULAS ESTRUCTURA REGIONAL 6.00 X 8.00, RECONSTRUCCION EDIFICIO "D1" 2 AULAS ESTRUCTURA REGIONAL 6.00 X 8.00. RECONSTRUCCION SANITARIO (100 A 150 ALUMNOS) con 4 muebles y meseta, con dimensiones  3.46 X 5.04 mts.</t>
  </si>
  <si>
    <t>REFORZAMIENTO EN EDIFICIO "A"ESTRUCTURA REGIONAL  DE 6.00 m. X 5.30 MT. RESTITUCION DE LOSA, IMPERMEABILIZANTE, ELECTRICIDAD, HERRERIA Y CANCELERIA. EDIFICIO "B": DEMOLICION DE BAÑOS DE ESTRUCTURA ATIPICA DE CONCRETO DE 2.10 m. X 2.20 m., CONSTRUCCION DE MODULO SANITARIO RURAL CON TINACO ESTRUCTURA RC DE 2.26 M X 4.95 M. RECONSTRUCCION DE  ANDADORES.</t>
  </si>
  <si>
    <t>DEMOLICION DE EDIFICIOS D y F;  CONSTRUCCION DE EDIFICIO D, MODULO DE 4 AULAS ESTRUCTURA REGIONAL DE 6.00 X 8.00 MTS., CONSTRUCCION DE EDIFICIO F, MODULO DE 4 AULAS ESTRUCTURA REGIONAL 6.00 X 8.00 MTS.; RED ELECTRICA.</t>
  </si>
  <si>
    <t>REFORZAMIENTO DE ESTRUCTURA EN EDIFICIOS C, D, E, CAMBIO  DE APLANADOS, AGRIETAMIENTOS, REPOSICION DE PISOS CON RECUBRIMIENTO CERAMICO, INSTALACION ELECTRICA, SUSTITUCION DE VENTILADORES Y LAMPARAS, PINTURA EN MUROS Y ESTRUCTURA METALICA, REEMPLAZO DE CANCELERIA. DEMOLICION Y RECONSTRUCCION DE EDIFICIO A: DEMOLICION Y REEMPLAZO POR 2 AULAS REGIONALES 6.00 X 8.00 MTS., DEMOLICION Y RECONSTRUCCION DE EDIFICIO B: CONSTRUCCION DE 2 AULAS ESTRUCTURA REGIONAL 6.00 X 8.00 MTS., DEMOLICION Y RECONSTRUCCION DE EDIFICIO F: CONSTRUCCION DE 2 AULAS ESTRUCTURA REGIONAL 6.00 X 8.00 MTS.; DEMOLICION DE EDIFICIO B: CONSTRUCCION DE MODULO SANITARIO ESTRUCTURA REGIONAL 6.00 X 8.00 MTS.;  DEMOLICION Y RECONSTRUCCION DE EDIFICIO B Y CONSTRUCCION DE DIRECCION 6.00 X 8.00 MTS.;  OBRA EXTERIOR: REPOSICION DE PISOS, BARDA, ASTA BANDERA, CONSTRUCCION DE MURO ACOMETIDA, CISTERNA.</t>
  </si>
  <si>
    <t>REFORZAMIENTO  DE LOS EDIFICIOS: B, E, F, I, J, K , M , A, C, D, G ,L , H, DESMONTAJE DE INSTALACION ELECTRICA ASI COMO DE PUERTAS Y VENTANAS, DEMOLICION DE MUROS Y REPARACIONES DE AGRIETAMIENTOS ASI COMO LA DEMOLICION DE APLANADOS, APLICACION DE PINTURA Y APLICACION DE SISTEMA DE IMPERMEABILIZACION, COLOCACION DE PUERTAS Y VENTANAS, REPARACION DE INSTALACION ELECTRICA; REFORZAMIENTO  DEL EDIFICIO D (PARCIAL), MODULO DE SERVICIOS SANITARIOS, DESMONTAJE Y COLOCACION  DE MUEBLES SANITARIOS, PUERTAS Y VENTANAS ASI COMO DE LA INSTALACION ELECTRICA, DEMOLICION Y REPARACION DE APLANADOS Y MUROS Y COLOCACION DE LOSETA; REJA PERIMETRAL Y  LETRERO PERMANENTE.</t>
  </si>
  <si>
    <t>Demolición de Edificio A, Construcción de un Aula Didactica Estructura Regional 6.00 x 8.00 mts., Demolición de Edificio F, Construcción de una Biblioteca Estructura Regional 6.00 x 8.00 mts., Demolición de Edificio G, Construción de  Módulo de Tres Aulas Didácticas Estructura Regional 6.00 x 8.00 mts.; Construcción de Andadores y Rampas de Acceso a Edificios; Demolición de Edificio A, Construcción de  Dirección Estructura Regional 6.00 x 8.00 mts.</t>
  </si>
  <si>
    <t>DEMOLICION DE EDIFICIOS A y B (ATIPICO DAÑADO, 4 AULAS) Y  CONSTRUCCION DE UN MODULO DE 4 AULAS TIPO REGIONAL 6.00 X 8.00 MTS.; MURO DE ACOMETIDA, REGISTRO ELECTRICO Y COLOCACION DE CERCA DE MALLA CICLONICA.</t>
  </si>
  <si>
    <t>DEMOLICION Y RECONSTRUCCION DE EDIFICIO A ( AULA REGIONAL ESTRUCTURA REGIONAL 6.00 X 8.00 MTS.), DEMOLICION Y RECONSTRUCCION DE EDIFICIO B ( 4 AULAS ESTRUCTURA REGIONAL 6.00 X 8.00 MTS.), DEMOLICION Y CONSTRUCCION DE EDIFICIO C (4 AULAS ESTRUCTURA REGIONAL 6.00 X 8.00 MTS.), DEMOLICION Y RECONSTRUCCION DE EDIFICIO D ( 4 AULAS ESTRUCTURA REGIONAL 6.00 X 8.00 MTS.), DEMOLICION Y RECONSTRUCCION DE EDIFICIO E ( 4 AULAS ESTRUCTURA REGIONAL 6.00 X 8.00 MTS.), DEMOLICION Y RECONSTRUCCION DE EDIFICIO F (4 AULAS ESTRUCTURA REGIONAL 6.00 X 8.00 MTS.); Construcción de Muros de Contención, Andadores y Rampas de Acceso a Edificios; DEMOLICION Y RECONSTRUCCION DE EDIFICIO A (CONSTRUCCION DE DIRECCION ESTRUCTURA REGIONAL 6.00 X8.00 MTS.).</t>
  </si>
  <si>
    <t xml:space="preserve">REFORZAMIENTO EN EDIFICIO "A"ESTRUCTURA REGIONAL  DE 6.00 m. X 5.30 M. RESTITUCION DE LOSA, IMPERMEABILIZANTE, ELECTRICIDAD, HERRERIA Y CANCELERIA. EDIFICIO "B": DEMOLICION DE BAÑOS DE ESTRUCTURA ATIPICA DE CONCRETO DE 2.10 m. X 4.20 m., CONSTRUCCION DE MODULO SANITARIO RURAL CON TINACO ESTRUCTURA RC DE 2.26 M X 4.95 M.  CONSTRUCCION DE POZO DE ABSORCION DE 5 M3. </t>
  </si>
  <si>
    <t xml:space="preserve">DEMOLICION Y RECONSTRUCCION DE EDIFICIOS "A" Y "B" ESTRUCTURA REGIONAL 6.00X8.00 M, (CONSTRUCCION DE DOS AULAS ESTRUCTURA REGIONAL 6.00X8.00 M.). REFORZAMIENTO DE MODULO DE SERVICIOS SANITARIOS POR LOS DAÑOS OCASIONADOS POR EL SISMO EN EDIFICIO C ESTRUCTURA ATIPICA, QUE CONSISTE EN REPARACIÓN DE AGRIETAMIENTOS DE MUROS, MANTENIMIENTO DE INSTALACIONES, CONSTRUCCION DE CISTERNA Y SUSTITUCION DE MUEBLES SANITARIOS. CONSTRUCCION DE PORTICO DE ACCESO Y  ANDADORES. DEMOLICION Y RECONSTRUCCION DE EDIFICIO D (CONSTRUCCIÓN DE  EDIFICIO ADMINISTRATIVO ESTRUCTURA REGIONAL 6.00X8.00). OBRA EXTERIOR: CONSTRUCCION DE MURO DE ACOMETIDA, DEMOLICION Y CERCADO DE MALLA PERIMETRAL. </t>
  </si>
  <si>
    <t>REFORZAMIENTO DE ESTRUCTURA EN EDIFICIO A (AULA 1,2,3) REPARACION DE AGRIETAMIENTOS DE MUROS, FIRME DE CONCRETO, RESTITUCION DE CUBIERTA, APLICACION DE PINTURA, HERRERIA, INSTALACION ELECTRICA.  DEMOLICION Y RECONSTRUCCION DE  EDIFICIO B (CONSTRUCCION DE AULA ESTRUCTURA REGIONAL 6.00 X 8.00 MTS.);REPARACION POR DAÑOS DE SISMO EN  EDIFICIO A, REPARACION DE AGRIETAMIENTOS EN MUROS, RESTITUCION DE CUBIERTA, COLOCACION DE LAMBRIN AZULEJO, PISO DE LOSETA, INSTALACIONES HIDROSANITARIAS Y ELECTRICAS; REPARACION POR DAÑO DE SISMO EN  EDIFICIO A, REPARACION DE AGRIETAMIENTOS EN MUROS, RESTITUCION DE CUBIERTA, PINTURA EN MUROS, HERRERIA, INSTALACION ELECTRICA.</t>
  </si>
  <si>
    <t>REPARACION DE DAÑOS POR SISMO EN EDIFICIO A, (DEMOLICION DE APLANADOS, CAMBIO DE IMPERMEABILIZANTE, PINITURA, RESANE, REPARACION DE GRIETAS Y CAMBIO DE CANCELERIA).</t>
  </si>
  <si>
    <t>RECONSTRUCCION POR DAÑO DE SISMO DEL EDIFICIO A, MODULO DE 3 AULAS ESTRUCTURA REGIONAL DE 6.00 X 8.00 MTS.;  DEMOLICION DE EDIFICIO A, MODULO DE 3 AULAS Y 1 ADOSAMIENTO ESTRUCTURA ATIPICA  Y  CONSTRUCCION DE UN MUDULO DE TRES AULAS ESTRUCTURA REGIONAL 6.00 X 8.00 MTS. A EJES; MANTENIMIENTO POR DAÑO DE SISMO EN  EDIFICIO B (ESTRUCTURA REGIONAL 6.00 X 8.00 MTS.)  PINTURA EN MUROS Y PLAFON, SUSTITUCION DE LUMINARIAS  Y  CONSTRUCCION DE CISTERNA DE 5 M3; CONSTRUCCION DE ANDADORES; DE ACCESO A EDIFICIO A y DE EDIFICIO A A SANITARIOS; OBRA EXTERIOR: SUSTITUCION DE MALLA CICLONICA, CONSTRUCCION DE ACCESO, ASTA BANDERA Y RED ELECTRICA EXTERIOR (MURO DE ACOMETIDA, REGISTRO ELECTRICO, TUBERIA, CABLEADO).</t>
  </si>
  <si>
    <t>DEMOLICION Y RECONSTRUCCION DE EDIFICIO A (CONSTRUCCION DE 2 AULAS ESTRUCTURA REGIONAL 6.00 X 8.00 MTS.), DEMOLICION Y RECONSTRUCCION DE EDIFICIO G (CONSTRUCCION DE BIBLIOTECA REGIONAL 6.00X8.00 MTS.), DEMOLICION Y RECONSTRUCCION DE EDIFICIO E (CONSTRUCCION DE 3 AULAS ESTRUCTURA REGIONAL 6.00 X 8.00 MTS.); DEMOLICION Y RECONSTRUCCION DE EDIFICIO F (CONSTRUCCION DE MODULO REGIONAL DE 6.00 X 8.00 MTS); Obra Exterior, Construcción de Andadores y Rampas de Acceso a Edificios; Demolición de Edificio A, Dirección 6.00 x 8.00 mts. Estructura Atípica y Reconstrucción de Edificio A, Dirección 6.00 x 8.00 mts. Estructura Regional.</t>
  </si>
  <si>
    <t>RECONSTRUCCION POR DAÑO DE SISMO DEL  EDIFICIO  "A": DEMOLICION ESTRUCTURA ATIPICA Y CONSTRUCCION DE AULA ESTRUCTURA REGIONAL 6.00 X 5.30.  EDIFICIO "B" DEMOLICION ESTRUCTURA ATIPICA Y CONSTRUCCION DE AULA ESTRUCTURA REGIONAL 6.00 X 5.30. EDIFICIO "C"   DEMOLICION DE EDIFICIO ATIPICO Y CONSTRUCCION DE SANITARIO RURAL ECOLOGICO SECO de 4 muebles CON TINACO DE 450LTS. Y LAVAMANOS (2.26 X 4.95 mts.).  CONSTRUCCION DE ANDADORES(LIMPIEZA, DESPALME, TRAZO, RELLENO Y FIRME).</t>
  </si>
  <si>
    <t>REFORZAMIENTO DE ESTRUCTURA EN EDIFICIO "B" ,DESMANTELAMIENTO DE TECHO Y ESTRUCTURA,HERRERIA E INSTALACIONES Y PINTURA. REPARACIÓN DE MÓDULO DE SANITARIOS EDIFICIO "C": CAMBIO DE MUEBLES, REPARACION DE MUROS, PINTURA, LAMBRIM, INSTALACION HIDROSANITARIA, CISTERNA DE POLIETILENO. REJA PERIMETRAL.</t>
  </si>
  <si>
    <t>Demolicion de Edificio "A" y Construccion de 2 aulas didacticas Est. Reg.  de 6.00 x 8.00 mts. Reparaciones de daños por sismo Edificio "B": Cambio de muebes sanitarios, herreria y canceleria, Instalacion de tinaco,  y reparacion de muros.</t>
  </si>
  <si>
    <t>Demolición y Reconstrucción de Edificio F ( Construcción de aula estructura regional de 6.00 x 8.00 mts.); Demolición y reconstrucción de edificio F ( Construcción de aula estructura regional de 6.00 x 8.00 mts.).</t>
  </si>
  <si>
    <t>CONSTRUCCION DE 1 AULA ESTRUCTURA REGIONAL DE 6.00 X 8.00 MTS.; RECONSTRUCCION POR DAÑO DE SISMO DE NUCLEO SANITARIO: DEMOLICION DE SANITARIOS ATIPICOS Y CONSTRUCCION DE NUCLEO SANITARIO DE 100 A 150 CON 4 MUEBLES, CON MEDIDAS NOMINALES DE 3.46 X  5.04 MTS. A EJES.</t>
  </si>
  <si>
    <t>REPARACIÓN POR DAÑO DE SISMO EN  EDIFICIO "B" (3 AULAS) ESTRUCTURA REGIONAL, RECONSTRUCCION DE IMPERMEABLIZANTES , REPARACION DE AGRIETAMIENTOS, CANCELERIA Y HERRERIA , PINTURA ACRILICA EN MUROS  Y ELECTRICIDAD. REPARACIÓN POR DAÑO DE SISMO EN  EDIFICIO "C" (4 AULAS) ESTRUCTURA REGIONAL, RECONSTRUCCION DE IMPERMEABLIZANTES , REPARACION DE AGRIETAMIENTOS, CANCELERIA Y HERRERIA , PINTURA ACRILICA EN MUROS  Y ELECTRICIDAD. REFORZAMIENTO DE SANITARIOS EDIFICIO "A" ESTRUCTURA REGIONAL POR DAÑO DE SISMO, REPARACIÓN DE AGRIETAMIENTOS EN MUROS, RESTITUCIÓN DE CUBIERTA, COLOCACIÓN DE LAMBRIN AZULEJO, PISO DE LOSETA, INSTALACIONES HIDROSANITARIAS Y ELECTRICAS. RECONSTRUCCION DE ANDADORES.</t>
  </si>
  <si>
    <t>Edificio G, Construcción de un aula didáctica Estructura Regional de 6.00 x 8.00 mts; Reparación por daño de sismo al edificio A:  Aplicación de pintura, instalación eléctrica y reparación de muros cabeceros; Letrero y Red Eléctrica.</t>
  </si>
  <si>
    <t>Construcción de Edificio "I", 2 aulas didácticas Estructura Regional 6.00 x 8.00 mts;  Reparaciones al edificio A: Aplicación de pintura, cambio de ventanas, plafón, impermeabilizante, Reparación de muros y mantenimiento a la instalación eléctrica; Construcción de módulo sanitario de 3.46 X 5.04 mts.; Preparación para voz y datos en edificio nuevo; Colocación de letrero y Red eléctrica.</t>
  </si>
  <si>
    <t>Reforzamiento, reconstrucción de estructura: Edificios A y B (descableado, desmontaje de luminarias, desmontaje de cancelería, colocación de puertas y cancelería de aluminio; retiro y aplicación de pintura,  colocación de luminarias; Reparación De Sanitarios: desmontaje de muebles sanitarios, descableado, desmontaje de luminarias, interruptores y contactos.</t>
  </si>
  <si>
    <t xml:space="preserve"> RECONSTRUCCIÓN POR DAÑOS DE SISMO. EDIFICIO "A": (RECONSTRUCCION 1 AULA ESTRUCTURA REGIONAL 6X8).</t>
  </si>
  <si>
    <t>REPARACION DE DAÑOS POR SISMO EN EDIFICIOS  A y B: COLOCACION DE LOSETA, ZOCLO, APLICACION DEPINTURA, CAMBIO DE PUERTAS, SUSTITUCION DE LUMINARIAS, PINTURA EN PROTECCIONES METALICAS, REPARACION DE APLANADOS; REPARACION DE DAÑOS POR SISMO EN EDIFICIO B, SANITARIOS: CAMBIO DE MUEBLES, CAMBIO DE LAMBRIN, REPOSICION DE PISOS; CONSTRUCCION DE ANDADORES Y RAMPAS; REPARACION DE DAÑOS POR SISMO EN EDIFICIO  B: COLOCACION DE LOSETA, ZOCLO, APLICACION DEPINTURA, CAMBIO DE PUERTAS, SUSTITUCION DE LUMINARIAS, PINTURA EN PROTECCIONES METALICAS, REPARACION DE APLANADOS; DESMONTAJE DE MALLA, COLOCACION DE REJA PERIMETRAL Y PUERTA DE MALLA.</t>
  </si>
  <si>
    <t>Reconstruccion por Daño de Sismo del Edificio "F" por 2 Aulas Estructura Regional 6.00x8.00;  Demolicion del Edificio "F" de 3 Aulas Atípicas ("F1" "F2" "F3") y Construcción de Módulo de 2 Aulas Estructura Regional 6.00 x 8.00. Reforzamiento de Estructura por Daño de Sismo en Módulo de  Baños ;   Sustitucion de aplanados, cambio de muebles sanitarion, mantenimiento de instalacion electrica. Demolición por Daño de Sismo sin recuperacion de Barda Perimetral, Reconstrucción de Barda Perimetral.</t>
  </si>
  <si>
    <t xml:space="preserve"> Reconstruccion por Daño de Sismo del edificio "A" modulo de 2 aulas estructura regional y Construcción de 2 Aulas  Estructura Regionales de 6.00 x 8.00 a ejes. Reconstruccion por Daño de Sismo de Barda Perimetral; Demolicion de Barda Perimetral de block  y colocacacion de Malla Ciclónica Perimetral.</t>
  </si>
  <si>
    <t xml:space="preserve">DEMOLICIÓN Y CONSTRUCCIÓN DE EDIFICIO C,(CONSTRUCCIÓN DE 4 AULAS ESTRUCTURA REGIONAL 6.00X8.00 M.). </t>
  </si>
  <si>
    <t>RECONSTRUCCIÓN  DE EDIFICIO A,  2 AULAS REGIONALES DE 6.00X8.00M.  Y REPARACIÓN POR DAÑOS DE SISMO EN EDIFICIO B Y C, REPARACIÓN DE MUROS DAÑADOS, PINTURA, COLOCACIÓN DE LOSETA E IMPERMEABILIZANTE. RECONTRUCCIÓN DE MODULO SANITARIO REGIONAL  6.00X8.00.(EDIFICIO A). CONSTRUCCIÓN DE PISO DE CONCRETO EN ACCESO PEATONAL. OBRA EXTERIOR:  RECONSTRUCCIÓN DE BARDA PERIMETRAL DAÑADA POR SISMO, MURO DE ACOMETIDA, TUBERIA, CABLEADO Y REGISTROS ELECTRICOS.</t>
  </si>
  <si>
    <t>REFORZAMIENTO EN ESTRUCTURA EDIFICIOS "B" Y "C": CAMBIO DE CUBIERTA, CAMBIO DE CANCELERIA , CAMBIO DE PUERTAS, APLICACIÓN DE PINTURA, INST. ELECTRICA Y LUMINARIAS,REPARACION DE GRIETAS; REPARACIONES EN EDIFICIOS "E", "F" , "G":  CAMBIO DE CANCELERIA , CAMBIO DE PUERTAS, APLICACIÓN DE PINTURA, INST. ELECTRICA Y LUMINARIAS, REPARACION DE GRIETAS. REHABILITACION DE SANITARIOS EDIFICIO "A" : CAMBIO DE MUEBLES SANITARIOS. COSTRUCCION DE PORTICO.</t>
  </si>
  <si>
    <t xml:space="preserve">DEMOLICION Y RECONSTRUCCION DE EDIFICIO A, MODULO DE DOS AULAS ESTRUCTURA REGIONAL 6.00 X 8.00 MTS.; DEMOLICION Y RECONSTRUCCION DE SANITARIO (100 A 150 ALUMNOS) CON 4 MUEBLES Y MESETA, CON DIMENSIONES  DE 3.46 X 5.04 MTS. </t>
  </si>
  <si>
    <t xml:space="preserve">Rehabilitación por daño de sismo del Edificio C (2 aulas estructura regional 6.00 x8.00 mts.); reparaciones de agrietamientos, Desmontajes de herrería, demoliciones, albañilería, estructura, aplicación de pintura, impermeabilización, rehabilitación, pintura e impermeabilizante. Reconstrucción por daño de sismo del edificio A, por núcleo de 2 aulas estructura regional 6.00 x 8.00 mts.  </t>
  </si>
  <si>
    <t xml:space="preserve">RECONSTRUCCION DE EDIFICIO B (2 AULAS ESTRUCTURA REGIONAL 6.00 X 8.00 MTS.), DEMOLICION DE EDIFICIO DAÑADO POR SISMO; DEMOLICION Y RECONSTRUCCION DE SANITARIO (100 A 150 ALUMNOS) CON 4 MUEBLES Y MESETA, CON DIMENSIONES  DE 3.46 X 5.04 MTS. </t>
  </si>
  <si>
    <t xml:space="preserve">DEMOLICION DE EDIFICIOS B, C, D; CONSTRUCCION DE EDIFICIO B, 2 AULAS ESTRUCTURA REGIONAL 6.00 x 8.00 MTS., CONSTRUCCION EDIFICIO C, 2 AULAS ESTRUCTURA REGIONAL 6.00 x 8.00 MTS., Y CONSTRUCCION EDIFICIO D, 1 AULA ESTRUCTURA REGIONAL  6.00 x 8.00 MTS.    </t>
  </si>
  <si>
    <t>DEMOLICION Y RECONSTRUCCION POR DAÑO DE SISMO EN EDIFICIOS A, B y C;  CONSTRUCCION DE 3 MODULOS DE 2 AULAS ESTRUCTURA REGIONAL  DE 6.00 X 8.00 MTS. (CIMIENTO, ALBAÑILERIA, ESTRUCTURA, INSTALACION ELECTRICA, ACABADOS, HERRERIA Y CANCELERIA) ; OBRA EXTERIOR, CONSTRUCCION  DE MURO  Y COLOCACION CERCA DE MALLA CICLONICA.</t>
  </si>
  <si>
    <t>RECONSTRUCCION DE AULA EDIFICIO C, TIPO REGIONAL 6.00 X 8.00 MTS., REPARACION DE EDIFICIOS A y B: REPARACION DE AGRIETAMIENTOS, IMPERMEABILIZACION, APLICACION DE PINTURA, INSTALACION ELECTRICA Y COLOCACION DE VENTILADORES; RECONSTRUCCION DE SANITARIOS EDIFICIO D, DEMOLICION Y CONSTRUCCION.</t>
  </si>
  <si>
    <t>REPARACION DE DAÑOS POR SISMO EN  EDIFICIOS A, B:  CAMBIO DE IMPERMEABILIZANTE, CAMBIO DE HERRERIA Y CANCELERIA, APLICACION DE PINTURA, COLOCACION DE LOSETA, ZOCLO , INSTALACION ELECTRICA Y VENTILADORES, REPARACION DE GRIETAS; REPARACIONES POR DAÑO DE SISMO EDIFICIO A:  CAMBIO DE HERRERIA Y CANCELERIA, APLICACION DE PINTURA , INSTALACION ELECTRICA Y VENTILADORES, REPARACION DE GRIETAS; REPARACIONES POR DAÑO DE SISMO EDIFICIO A:  CAMBIO DE HERRERIA Y CANCELERIA, APLICACION DE PINTURA , INSTALACION ELECTRICA Y VENTILADORES, REPARACION DE GRIETAS.</t>
  </si>
  <si>
    <t>EDIFICIOS 1,2,3,4, REFORZAMIENTO (PISOS, PINTURA, IMPERMABILIZACION, INSTALACION ELECTRICA) EDIFICIO 5,  DEMOLICION DE ESTRUCTURA ATIPICO 6.94 X 12.76 MTS. Y CONSTRUCCION DE 3 AULAS REGIONALES 6.00 X 8.00 MTS; EDIFICIO 1, REFORZAMIENTO  (PISOS, PINTURA, IMPERMABILIZACION, INSTALACION ELECTRICA, WC, LAVABOS, MINGITORIO, INSTALACION HIDRAULICA Y SANITARIA); EDIFICIOS 1,3,4,5 ( VENTILADORES); OBRA EXTERIOR (REPARACION DE BARDA, PINTURA HERRERIA, LETRERO INFORMATIVO).</t>
  </si>
  <si>
    <t>Reparaciones  por Daño de Sismo en Edificio "B", Modulo de 2 Aulas (aula C y D), Estructura Regional;  desmontaje de canceleria metalica, demolición de aplanados, reparacion de grietas, aplanados,aplicación de pintura vínilica, instalacion electrica, cambio de puertas,sustitución de luminarias, canceleria de aluminio, protecciones, impermeabilizante.   Demolición de Aulas Adosadas  "SIN RECUPERACION"  en Edificio "B" Modulo de 2 Aulas y 1 Bodega, Estructura Atipica   (Dañadas por el sismo).</t>
  </si>
  <si>
    <t>REFORZAMIENTO POR DAÑOS DE LOS SISMOS EN AULAS  EDIFICIO “A” (AULA “A1” Y “A2”) EDIFICIO “B” (“B1” Y “B2”) EDIFICIO “D” (UN AULA) REPARACION  DE MODULOS  DE 5 AULAS ( REPARACIUÓN DE AGRIETAMIENTO, ALBAÑILERIA, ACABADOS, INSTALACION ELECTRICA, HERRERIA Y CANCELERIA).</t>
  </si>
  <si>
    <t>REPARACION DE DAÑOS POR SISMO EN  EDIFICIOS "A", "C", "D" :  CAMBIO DE IMPERMEABILIZANTE, CAMBIO DE HERRERIA Y CANCELERIA, APLICACIÓN DE PINTURA, COLOCACION DE LOSETA, ZOCLO , INST. ELECTRICA Y VENTILADORES, REPARACION DE GRIETAS;   DEMOLICION DE EDIFICIO "B" Y CONSTRUCCION DE AULA NUEVA EST. REG. DE 6.00 X 8.00 MTS. REPARACIONES POR DAÑO DE SISMO EDIFICIO "A":  CAMBIO DE HERRERIA Y CANCELERIA, APLICACIÓN DE PINTURA , INST. ELECTRICA Y VENTILADORES, REPARACION DE GRIETAS. REPARACIONES POR DAÑO DE SISMO EDIFICIO "A":  CAMBIO DE HERRERIA Y CANCELERIA, APLICACIÓN DE PINTURA , INST. ELECTRICA Y VENTILADORES, REPARACION DE GRIETAS; RED ELECTRICA.</t>
  </si>
  <si>
    <t>AULAS DE 6.00 X 8.00.Desmontajes en Aulas Atipicas, Elementos Estructurales,  Aplicacion de Pintura, Colocacion de Cancelria y Puertas, Instalacion Electrica. REHABILITACION DE EDIFICIO "B" DAÑADO POR SISMO. CONSTRUCCIÓN DE ACCESO.</t>
  </si>
  <si>
    <t>DEMOLICION DE EDIFICIO B Y CONSTRUCCION DE 01 AULAS DIDACTICAS ESTR. REG. 6.00 X 8.00 MTS. REFORZAMIENTO DE EDIFICIO A MODULO SANITARIO; CONSTRUCCION DE ANDADORES; CERCA PERIMETRAL, CONSTRUCCION DE PLAZA CIVICA, RED ELECTRICA Y RED HIDROSANITARIA.</t>
  </si>
  <si>
    <t>DEMOLICION Y RECONSTRUCCION DE EDIFICIO A (MODULO SANITARIO DE ESTRUCTURA REGIONAL DE CONCRETO DE 6.00 X 8.00 MTS.) Y CONSTRUCCION DE MODULO SANITARIO NUEVO DE ESTRUCTURA REGIONAL DE CONCRETO DE 6.00 X 8.00 MTS.; INSTALACION DE VENTILADORES; DEMOLICION Y RECONSTRUCCION DE  EDIFICIO A (1 DIRECCION EN ESTRUCTURA REGIONAL DE CONCRETO DE 6.00 x 8.00 MTS.) Y CONSTRUCCION DE 1 DIRECCION EN ESTRUCTURA REGIONAL DE CONCRETO DE 6.00 x 8.00 MTS.; Salida de voz y datos en muro, piso, losa o mesa de cómputo, en caja metálica galvanizada de 12 x 12 x 5.7 cms. Con sobretapa tipo chalupa sencilla y placa doble para conector y registro tipo telefónico.</t>
  </si>
  <si>
    <t>DEMOLICION Y  RECONSTRUCCION DE EDIFICIO H (MODULO DE 3 AULAS ESTRUCTURA A84 ) REPARACION POR DAÑO DE SISMO EN EDIFICIOS C, D, E y G, DEMOLICION DE PISOS DAÑADOS, Y REPARACION DE AGRIETAMIENTOS Y CAMBIO DE IMPERMEABILIZANTE.</t>
  </si>
  <si>
    <t>REPARACIÓN POR DAÑO DE SISMO EN EDIFICIO A, REPARACIÓN DE AGRIETAMIENTOS, DEMOLICIÓN DE APLANADOS, COLOCACIÓN DE MALLAY PINTURA. REFORZAMIENTO DE ESTRUCTURA EN EDIFICIO B Y C, DEMOLICIÓN Y CONSTRUCCIÓN DE LOSA DAÑADA, REPARACIÓN DE MUROS AGRIETADOS, PINTURA E IMPERMEABILIZANTE. REPARACIÓN POR DAÑOS DE SISMO EN EDIFICIO D, REPARACIÓN DE AGRIETAMIENTOS, Y PINTURA. DEMOLICIÓN Y RECONSTRUCCIÓN DE DIRECCIÓN ESTR. REGIONAL 6.00X8.00.</t>
  </si>
  <si>
    <t xml:space="preserve">DEMOLICION DE  EDIFICIO "A"; CONSTRUCCION DE UN MODULO DE 3 AULAS EST. REG. 6.00 X 8.00 Y DEMOLICION DE EDIFICIO "B" ; CONSTRUCCION DE UN MODULO DE 2 AULAS EST. REG. DE 6.00 X 8.00 MTS.; REPARACION DE DAÑOS POR SISMO EN EDIFICIOS "C", "D", "E" (RETIRO DE IMPERMEABILIZANTE, PINTURA, REVISION ELECTRICA, IMPERMEABILIZANTE, REPARACION DE GIRETAS). </t>
  </si>
  <si>
    <t>DEMOLICION Y RECONSTRUCCION DE PORTICO DE ACCESO POR DAÑOS OCASIONADOS POR EL SISMO  Y CONSTRUCCION DE ANDADORES. DEMOLICION Y CONSTRUCCION DE MURO DE ACOMETIDA.</t>
  </si>
  <si>
    <t>EDIFICIO A, DEMOLICION Y RECONSTRUCCION, MODULOS DE 3 AULAS (ESTRUCTURA REGIONAL 6.00 X 8.00 MTS.). EDIFICIO B, REFORZAMIENTO Y REPARACION DE ESTRUCTURA(SALON DE USOS MULTIPLES), DEMOLICION DE LOSA DE CONCRETO ARMADO, COLOCACION DE MULTIPANEL, CAMBIO DE CANCELERIA, PINTURA Y SALIDAS ELECTRICAS. DEMOLICION Y RECONSTRUCCION DE 2 AULAS (ESTRUCTURA REGIONAL 6.00 X 8.00 MTS.). EDIFICIO C, DEMOLICION DE ESTRUCTURA ATIPICA; RECONSTRUCCION DE MODULO SANITARIO ESTRUCTURA REGIONAL 6.00 X 8.00 MTS. (A); EDIFICIO B, DEMOLICION Y RECONSTRUCCION DE SERVICIOS ADMINISTRATIVOS (ESTRUCTURA REGIONAL 6.00 X 8.00 MTS.).</t>
  </si>
  <si>
    <t>REFORZAMIENTO DE ESTRUCTURA POR DAÑOS DE SISMO EN EL EDIFICIO A (2 AULAS) Y E (2 AULAS), QUE CONSISTE EN REPARACION DE AGRIETAMIENTOS DE MUROS, RESTITUCION DE APLANADO, APLICACION DE PINTURA, IMPERMEABILIZACION LOSA, INSTALACION ELECTRICA; REFORZAMIENTO DE ESTRUCTURA EN EL EDIFICIO B (SANITARIOS), QUE CONSISTE EN DEMOLICION DE RECUBRIMIENTO VIDRIADO Y PEGAZULEJO, REPARACION DE AGRIETAMIENTOS DE MUROS, LAMBRIN DE AZULEJO, PISO LOSETA, PINTURA EN MUROS, IMPERMEABILIZACION CUBIERTA, INSTALACION HIDROSANITARIA Y ELECTRICA; REFORZAMIENTO DE ESTRUCTURA EN EL EDIFICIO D (DIRECCION), CONSISTE EN APLICACION DE PINTURA, RESTITUCION DE APLANADOS, REPARACION DE AGRIETAMIENTOS DE MUROS, IMPERMEABILIZACION DE LOSA, INSTALACION ELECTRICA.</t>
  </si>
  <si>
    <t>DEMOLICION Y RECONSTRUCCION DE EDIFICIO E (CONSTRUCCION DE 3 AULAS ESTRUCTURA REGIONAL 6.00 X 8.00 MTS.)</t>
  </si>
  <si>
    <t>DEMOLICION DE EDIFICIO "A" , CONSTRUCCION DE AULA DE 6.00 X 8.00 MTS ESTR. REGIONAL. MURO  DE ACOMETIDA, RD ELECTRICA Y  REJA PERIMETRAL.</t>
  </si>
  <si>
    <t>REPARACION DE DAÑOS POR SISMO EN EDIFICIOS "A", "B", "E", "F": CAMBIO DE IMPERMEABILIZANTE, REPARACION DE GRIETAS, APLICACION DE PINTURA; REPARACION DE DAÑOS POR SISMO EN EDIFICIO "C": CAMBIO DE IMPERMEABILIZANTE, REPARACION DE GRIETAS, APLICACION DEPINTURA, COLOCACION DELOSETA, INSTALACION ELECTRICA, LUMINARIAS, VENTILADORES, CAMBIO DE CANCELERIA, CAMBIO DE HERRERIA;  REFORZAMIENTO DE ESTRUCTURA EDIFICIO "D": RESTITUCION DE LOSA DE CONCRETO ARMADO, CAMBIO DE IMPERMEABILIZANTE, RESTITUCION DE FIRMES, APLANADOS, REPARACION DE GRIETAS EN MUROS, CAMBIO  DE CANCELERIA, PINTURA, INST. ELECTRICA, COLOCACION DE LUMINARIAS, VENTILADORES; DEMOLICIÓN DE EDIFICIO "G", CONSTRUCCION DE 2 AULAS DIDACTICAS ESTRUCTURA REGIONAL DE  6.00 X 8.00 MTS.</t>
  </si>
  <si>
    <t>Reforzamiento de Estructura por Daños de los Sismos de Septiembre 2017, Edificio A y Edificio B;  Reparación de fisuras en paredes, cadenas y losas, aplanado de losas, desmontaje de luminarias, desmontaje de ventanas, pintura interior y exterior, colocar impermeabilizante en losa, colocación de luminarias,colocación de cancelería de aluminio y protecciones metálicas, colocación de ventiladores; Reconstrucción de Estructura por Daños de los Sismos de Septiembre 2017 (Demolición de Edificio C); Demolición de baños existentes, Construcción de sanitarios para 100-150 alumnos, con medidas dimensionales de 3.46 x 5.04 mts., cisterna, Biodigestor, Pozo de Absorción, Registros sanitarios; Construcción de andadores de la plaza cívica a núcleo sanitario nuevo.</t>
  </si>
  <si>
    <t>Reconstrucción por daños de los sismos de Edificio B (2 aulas estructura regional 6.00 x 8.00 mts.)  y  Reforzamiento de estructura por daños de los sismos en Edificio A (2 aulas estructura regional 6.00 x 8.00 mts.) : Resane de fisuras, demolición de piso, Colocación de loseta, aplicación de pintura en muros, colocación de luminaria y contactos, fabricación y colocación de herrería y cancelería, instalación de ventiladores; Reconstrucción por daños de los sismos de Servicios Sanitarios Edificio C: Demolición de sanitarios y Construcción de sanitarios (3.46 x 5.04 mts); Obra exterior, instalación de biodigestor, pozo de absorción, cisterna; Construcción de barda de malla ciclónica.</t>
  </si>
  <si>
    <t>Reparación por daño de sismo en edificio A (4 Aulas), C (3 Aulas) y  H (3 Aulas); (reparación de columnas, sustitución de impermeabilizante, aplicación de pintura, cambio de puertas y cancelería, suministro de ventiladores, instalación eléctrica, desconchamiento de elementos de concreto, demolición de muro y sustitución de impermeabilizante); Reparación por daño de sismo en edificio E (sustitución de muebles sanitarios, sustitución de impermeabilizante, desconchamiento en elemento de concreto, aplicación de pintura y reparación de agrietamientos en muros);  Construcción de muro de contensión.</t>
  </si>
  <si>
    <t>EDIFICIO A, CONSTRUCCION DE 2 AULAS REGIONAL 6.00 X 8.00 MTS.; OBRA EXTERIOR, REHABILITACION DE LA BARDA PERIMETRAL.</t>
  </si>
  <si>
    <t>REPARACION POR SISMO EN EDIFICIO  "A"  ESTRUCTURA REGIONAL 6.00 X 8.00 MT IMPERMEABILIZANTE,REPARACION DE GRIETAS, CANCELERIA Y HERRERIA,PISOS ,REPARACION POR SISMO EN EDIFICIO  "B"  ESTRUCTURA REGIONAL 6.00 X 8.00 M. IMPERMEABILIZANTE,REPARACION DE GRIETAS, CANCELERIA, HERRERIA Y PISOS.RECONSTRUCCIÓN POR DAÑO DE SISMO  EN  EDIFICIO "C", 5 AULAS ESTR. REGIONAL 6.00X8.00 M. ANEXO (BIBLIOTECA). CONSTRUCCION DE  ANDADORES. RECONSTRUCCION EDIFICIO "D" DIRECCION ESTRUCTURA REGIONAL 6.00 X 8.000 M. ANEXO (DIRECCION). OBRA EXTERIOR: CONSTRUCCION DE MURO DE ACOMETIDA.</t>
  </si>
  <si>
    <t>DEMOLICION DE ESTRUCTURA POR DAÑOS DE  SISMOS  DE BODEGA; DEMOLICION DE (MUROS, PISOS, AZOTEA);  DEMOLICION Y RECONSTRUCCION DE EDIFICIO A, 3 AULAS TIPO REGIONAL (CONSTRUCCION DE 3 AULAS TIPO REGIONAL 6.00X8.00 MTS., CIMIENTO, ESTRUCTURA, INSTALACION ELECTRICA, ACABADOS, HERRERIA Y CANCELERIA); REHABILITACION DE ANEXO SANITARIO (MURO, AZOTEA, EQUIPAMIENTO, INSTALACION HIDROSANITARIA, INSTALACION ELECTRICA, ACABADOS, HERRERIA Y CANCELERIA); RECONSTRUCCION DE ESTRUCTURA POR DAÑOS DE  SISMO, CONSTRUCCION DE BARDA PERIMETRAL Y REJA PERIMETRAL.</t>
  </si>
  <si>
    <t>EDIFICIOS 1,2,3, ESTRUCTURA ATIPICA REFORZAMIENTO (PISOS, PINTURA, IMPERMEABILIZACION, INSTALACION ELECTRICA) Y  REFORZAMIENTO DEL EDIFICIO 4,  ESTRUCTURA REGIONAL (PISOS, PINTURA, IMPERMEABILIZACION, INSTALACION ELECTRICA); EDIFICIO 2, REFORZAMIENTO DE MODULO SANITARIOS ESTRUCTURA ATIPICA (PISOS, PINTURA, IMPERMEABILIZACION, INSTALACION ELECTRICA, WC, LAVABOS, MINGITORIO, INSTALACION HIDRAULICA Y SANITARIA); EDIFICIO A y C ( VENTILADORES); OBRA EXTERIOR (LETRERO INFORMATIVO Y BARDA PERIMETRAL).</t>
  </si>
  <si>
    <t>Demolición de Edificio B y Construcción de Módulo de Cuatro Aulas Didácticas Estructura Regional 6.00 x 5.30 mts.; Construcción de Servicios Sanitarios 6.00 x 5.30 mts. Estructura Regional; Construcción de  Andadores y Rampas de Acceso a Edificios; Reparación de Daños por Sismo de Edificio A, Dirección (Albañilería, Pintura, Impermeabilización, Herrería y Cancelería, Demolición).</t>
  </si>
  <si>
    <t>REFORZAMIENTO DE ESTRUCTURA EN EDIFICIO A, (3 AULAS)  APLICACION DE PINTURA Y CAMBIO DE CANCELERIA; RECONSTRUCCION DE EDIFICIO B (CONSTRUCCION DE  UN AULA ESTRUCTURA REGIONAL 6.00 X 8.00 MTS.)</t>
  </si>
  <si>
    <t>Reconstruccion por daño por sismo en  Edificios C  (demolicion y contruccion de edificio C(Construccion de aula estructura regional 6.00 x 8.00 )Reconstruccion por daño por sismo en  Edificios D  (demolicion y contruccion de edificio D (Construccion de aula estructura regional 6.00 x 8.00 )(Reconstruccion por daño por sismo en  Edificios E (demolicion y contruccion de edificio E (Construccion de aula estructura regional 6.00 x 8.00 ). Reconstruccion por daño por sismo en  Edificios F  (Demolicion y construccion de edificio F (construccion de aula estructura regional 6.00 x 8.00).</t>
  </si>
  <si>
    <t>DEMOLICION DE EDIFICIO "A" Y CONSTRUCCION DE 3 AULAS DIDACTICAS EST. REG. DE 6.00 X 8.00 MTS</t>
  </si>
  <si>
    <t>DEMOLICIÓN Y RECONSTRUCCION EDIFICIO "B" MODULO DE 2 AULAS ESTRUCTURA REGIONAL 6.00 X 8.00, REFORZAMIENTO DE ESTRUCTURA EN EDIFICIO C, CAMBIO DE ESTRUCTURA Y TECHUMBRE, PINTURA, CAMBIO DE LUMINARIAS Y REVISIÓN DE SALIDAS ELECTRICAS.</t>
  </si>
  <si>
    <t>DEMOLICION Y RECONSTRUCCION DE EDIFICIO "A" MODULO DE 2 AULAS ESTRUCTURA REGIONAL 6.00 X 8.00 MTS.</t>
  </si>
  <si>
    <t>DEMOLICIÓN Y RECONSTRUCCION EDIFICIO "A" MODULO 3 AULAS ESTRUCTURA REGIONAL 6.00 X 8.00. CONSTRUCCION DE SANITARIO RURAL ECOLOGICO SECO CON TINACO (2.26 x 4.95 mts). OBRA EXTERIOR: CONSTRUCCION AREA DE USOS MULTIPLES.</t>
  </si>
  <si>
    <t>REPARACION DE DAÑO POR SISMO EN  EDIFICIO "B" ( Desmontaje, Demoliciones, Albanileria, Acabados, Herreria, Canceleria, Instalaciones Electricas, Ventiladores),  DEMOLICION DE EDIFICIO "A", CONSTRUCCION DE MODULO DE 2 AULAS DIDACTICAS EST. REG. DE 6.00 X 8.00 MTS. LETRERO PERMANENTE DE INFORMACION.</t>
  </si>
  <si>
    <t>REPARACION  EN EDIFICIO D (2 AULAS ESTRUCTURA REGIONAL 6.00X8.00) REPARACION DE GRIETAS, HERRERIA Y CANCELERIA, PISOS Y ELECTRICIDAD. RECONSTRUCCION POR DAÑO DE SISMO DEL  EDIFICIO  "E": ( CONSTRUCCION DE 3 AULAS EST.REG. 6.00 X 8.00 ). RECONSTRUCCION DE ANDADORES DEL ACCESO A LAS AULAS.</t>
  </si>
  <si>
    <t>REVOLUCION</t>
  </si>
  <si>
    <t>GUADALUPE VICTORIA</t>
  </si>
  <si>
    <t>ABRAHAM CASTELLANOS</t>
  </si>
  <si>
    <t>PESTALOZZI</t>
  </si>
  <si>
    <t>BENITO JUAREZ</t>
  </si>
  <si>
    <t>EMILIANO ZAPATA</t>
  </si>
  <si>
    <t>CENTRO DE ATENCIÓN MULTIPLE NUM. 25</t>
  </si>
  <si>
    <t>VICENTE GUERRERO</t>
  </si>
  <si>
    <t>MARIA ESPERANZA GOMEZ RINCON</t>
  </si>
  <si>
    <t>JAIME NUNO</t>
  </si>
  <si>
    <t>ESCUELA SECUNDARIA TECNICA N° 18</t>
  </si>
  <si>
    <t>LUIS B.TOLEDO</t>
  </si>
  <si>
    <t>EMILIANO ZAPATA 2DA. ETAPA</t>
  </si>
  <si>
    <t>ISABEL LA CATOLICA</t>
  </si>
  <si>
    <t>PRIMARIA CARLOS A. CARRILLO</t>
  </si>
  <si>
    <t>GENERAL IGNACIO ZARAGOZA</t>
  </si>
  <si>
    <t>JUAN LUIS VIVES</t>
  </si>
  <si>
    <t>UNION Y PROGRESO</t>
  </si>
  <si>
    <t>MOISES SAENZ</t>
  </si>
  <si>
    <t>LEONA VICARIO</t>
  </si>
  <si>
    <t>JUAN ESCUTIA</t>
  </si>
  <si>
    <t>TIERRA Y LIBERTAD</t>
  </si>
  <si>
    <t xml:space="preserve">RICARDO FLORES MAGON </t>
  </si>
  <si>
    <t xml:space="preserve">ESCUELA SECUNDARIA TECNICA NUM. 23 </t>
  </si>
  <si>
    <t>5 DE FEBRERO</t>
  </si>
  <si>
    <t xml:space="preserve">DONAJI </t>
  </si>
  <si>
    <t>JUAN B TOLEDO</t>
  </si>
  <si>
    <t>JOSE MARIA BRADOMIN</t>
  </si>
  <si>
    <t xml:space="preserve">PEDRO SAINZ DE BARANDA </t>
  </si>
  <si>
    <t>JOHN F KENNEDY</t>
  </si>
  <si>
    <t>CRISTINO LOPEZ ORDOÑEZ</t>
  </si>
  <si>
    <t>GUELAAPIG</t>
  </si>
  <si>
    <t>CUAUHTEMOC</t>
  </si>
  <si>
    <t>BENITO JUAREZ GARCIA</t>
  </si>
  <si>
    <t>ROSA AGAZZI</t>
  </si>
  <si>
    <t xml:space="preserve">MIGUEL HIDALGO </t>
  </si>
  <si>
    <t>MARGARITA MAZA DE JUAREZ</t>
  </si>
  <si>
    <t>22 DE MARZO</t>
  </si>
  <si>
    <t>GREGORIO TORRES QUINTERO</t>
  </si>
  <si>
    <t>JUANA C ROMERO</t>
  </si>
  <si>
    <t>ANDRES HENESTROSA</t>
  </si>
  <si>
    <t>FRANCISCO MARQUEZ 2DA. ETAPA</t>
  </si>
  <si>
    <t>21 DE MARZO</t>
  </si>
  <si>
    <t>JUSTO SIERRA</t>
  </si>
  <si>
    <t>PRESIDENTE MADERO</t>
  </si>
  <si>
    <t>SAUL MARTINEZ</t>
  </si>
  <si>
    <t xml:space="preserve">BENITO JUAREZ </t>
  </si>
  <si>
    <t>JOSE MA MORELOS</t>
  </si>
  <si>
    <t>BATALLA DEL 5 DE MAYO 2DA. ETAPA</t>
  </si>
  <si>
    <t>CONSTITUCION DE 1917</t>
  </si>
  <si>
    <t>AMADO NERVO</t>
  </si>
  <si>
    <t>ADOLFO LOPEZ MATEOS</t>
  </si>
  <si>
    <t>ROSAURA ZAPATA</t>
  </si>
  <si>
    <t>HELEN KELLER</t>
  </si>
  <si>
    <t>TEOFILO ERNULT 2DA. ETAPA</t>
  </si>
  <si>
    <t>CRISTOBAL COLON</t>
  </si>
  <si>
    <t>ANDRES QUINTANA ROO</t>
  </si>
  <si>
    <t>JULIO DE LA FUENTE</t>
  </si>
  <si>
    <t>NETZAHUALCOYOTL</t>
  </si>
  <si>
    <t>SALINA CRUZ</t>
  </si>
  <si>
    <t>PROF. CLEMENTE MATUS RUIZ</t>
  </si>
  <si>
    <t>LAZARO CARDENAS</t>
  </si>
  <si>
    <t>5 DE MAYO</t>
  </si>
  <si>
    <t>EL ZARCO</t>
  </si>
  <si>
    <t>12 DE OCTUBRE</t>
  </si>
  <si>
    <t>MALLINALLI</t>
  </si>
  <si>
    <t>PROGRESO</t>
  </si>
  <si>
    <t xml:space="preserve">EMILIANO ZAPATA </t>
  </si>
  <si>
    <t>JOSE MARIA MORELOS Y PAVON</t>
  </si>
  <si>
    <t>CONSTITUCION</t>
  </si>
  <si>
    <t>LA VOZ DE MI PATRIA</t>
  </si>
  <si>
    <t>LIC. BENITO JUAREZ</t>
  </si>
  <si>
    <t>PRIMERO DE MAYO</t>
  </si>
  <si>
    <t>JUAN ENRIQUE PESTALOZZI</t>
  </si>
  <si>
    <t>MARIA MONTESSORI</t>
  </si>
  <si>
    <t>NIÑOS HEROES</t>
  </si>
  <si>
    <t>MELCHOR OCAMPO</t>
  </si>
  <si>
    <t>NIÑOS HEROES DE CHAPULTEPEC</t>
  </si>
  <si>
    <t>JOSE VASCONCELOS</t>
  </si>
  <si>
    <t>ESCUELA SECUNDARIA TECNICA NUM 17</t>
  </si>
  <si>
    <t>BACHILLERATO INTEGRAL COMUNITARIO DE LA BLANCA</t>
  </si>
  <si>
    <t>BINNI ZAA</t>
  </si>
  <si>
    <t>CENTRO DE ATENCION MULTIPLE NUM. 7</t>
  </si>
  <si>
    <t>MARIANO MATAMOROS</t>
  </si>
  <si>
    <t>CENTRO DE ATENCION MULTIPLE NUM. 35</t>
  </si>
  <si>
    <t>MIGUEL HIDALGO</t>
  </si>
  <si>
    <t>15 DE SEPTIEMBRE</t>
  </si>
  <si>
    <t>SOR JUANA INES DE LA CRUZ</t>
  </si>
  <si>
    <t xml:space="preserve">PETRONA ESTEVA </t>
  </si>
  <si>
    <t xml:space="preserve">BELISARIO DOMINGUEZ </t>
  </si>
  <si>
    <t>NICOLAS BRAVO</t>
  </si>
  <si>
    <t>MATIAS ROMERO</t>
  </si>
  <si>
    <t>CARMEN RAMOS DEL RIO</t>
  </si>
  <si>
    <t>MAYOR CASIMIRO RAMIREZ</t>
  </si>
  <si>
    <t xml:space="preserve">ROSARIO CASTELLANOS </t>
  </si>
  <si>
    <t>CENTRO DE CAPACITACION PARA EL TRABAJO INDUSTRIAL NUM. 174</t>
  </si>
  <si>
    <t>CENTRO DE ATENCION MULTIPLE NUM. 53</t>
  </si>
  <si>
    <t>CAMARA JUNIOR NUM.1</t>
  </si>
  <si>
    <t>HERMANOS FLORES MAGON</t>
  </si>
  <si>
    <t>FRANCISCO I. MADERO</t>
  </si>
  <si>
    <t>RICARDO FLORES MAGON</t>
  </si>
  <si>
    <t xml:space="preserve">JUSTO SIERRA </t>
  </si>
  <si>
    <t>27 DE SEPTIEMBRE</t>
  </si>
  <si>
    <t>JOSE MA.PINO SUAREZ</t>
  </si>
  <si>
    <t xml:space="preserve">TELESECUNDARIA </t>
  </si>
  <si>
    <t>ALEJANDRO CRUZ MARTINEZ</t>
  </si>
  <si>
    <t>ENRIQUE C. REBSAMEN</t>
  </si>
  <si>
    <t xml:space="preserve">JOSE VASCONCELOS </t>
  </si>
  <si>
    <t>IGNACIO ALLENDE</t>
  </si>
  <si>
    <t>ROSARIO CASTELLANOS</t>
  </si>
  <si>
    <t>GENERAL LAZARO CARDENAS</t>
  </si>
  <si>
    <t>ATONALTZIN</t>
  </si>
  <si>
    <t>EL PROGRESO</t>
  </si>
  <si>
    <t>ROBERTO COLORADO</t>
  </si>
  <si>
    <t>NARCISO MENDOZA</t>
  </si>
  <si>
    <t xml:space="preserve">SAUL MARTINEZ </t>
  </si>
  <si>
    <t xml:space="preserve">FELIPE ANGELES </t>
  </si>
  <si>
    <t>LIC. ADOLFO LOPEZ MATEOS</t>
  </si>
  <si>
    <t>EDUCACION SOCIALISTA</t>
  </si>
  <si>
    <t>ARISTOFANES</t>
  </si>
  <si>
    <t xml:space="preserve">GENERAL ANAYA </t>
  </si>
  <si>
    <t xml:space="preserve">LEYES DE REFORMA </t>
  </si>
  <si>
    <t xml:space="preserve">CONSTITUCION DE 1917 </t>
  </si>
  <si>
    <t>MARIA CRISTINA SALMORAN DE TAMAYO</t>
  </si>
  <si>
    <t>GABRIELA MISTRAL</t>
  </si>
  <si>
    <t>RUFO ALVAREZ CORTEZ</t>
  </si>
  <si>
    <t>CENTRO DE ATENCION MULTIPLE NUM. 11</t>
  </si>
  <si>
    <t>ALFONSO CASO</t>
  </si>
  <si>
    <t>MARGARITA MAZA</t>
  </si>
  <si>
    <t>KEOBAK JIYI</t>
  </si>
  <si>
    <t>DIEZ DE ABRIL</t>
  </si>
  <si>
    <t>ESCUELA SECUNDARIA TECNICA NUM. 50</t>
  </si>
  <si>
    <t>PLANTEL NUM. 08 HUAJUAPAN DE LEON</t>
  </si>
  <si>
    <t>JOSE MA MORELOS Y PAVON</t>
  </si>
  <si>
    <t>LUIS B TOLEDO</t>
  </si>
  <si>
    <t>SIMBOLOS PATRIOS</t>
  </si>
  <si>
    <t>LA MUJER INDIGENA</t>
  </si>
  <si>
    <t>IEP 24 GENERAL SANTOS DEGOLLADO</t>
  </si>
  <si>
    <t>EL PORVENIR</t>
  </si>
  <si>
    <t>RUBEN JARAMILLO</t>
  </si>
  <si>
    <t>ESTEFANIA CASTAÑEDA</t>
  </si>
  <si>
    <t>JOSE MARIA MORELOS</t>
  </si>
  <si>
    <t xml:space="preserve">IGNACIO MANUEL ALTAMIRANO </t>
  </si>
  <si>
    <t>CUITLAHUAC</t>
  </si>
  <si>
    <t>ESCUELA SECUNDARIA TECNICA NUM. 246</t>
  </si>
  <si>
    <t>HELIODORO CHARIS CASTRO</t>
  </si>
  <si>
    <t>ANTON MAKARENKO</t>
  </si>
  <si>
    <t>GENERAL ANAYA</t>
  </si>
  <si>
    <t>RODOLFO BRENA TORRES</t>
  </si>
  <si>
    <t>CARLOS A CARRILLO</t>
  </si>
  <si>
    <t>RAFAEL RAMIREZ</t>
  </si>
  <si>
    <t>CENTENARIO DE JUAREZ</t>
  </si>
  <si>
    <t>PATRIA</t>
  </si>
  <si>
    <t>SIGLO XXI</t>
  </si>
  <si>
    <t>LEYES DE REFORMA</t>
  </si>
  <si>
    <t>MA HELENA CHANES</t>
  </si>
  <si>
    <t>ESCUELA SECUNDARIA TECNICA NUM. 141</t>
  </si>
  <si>
    <t>VALERIO TRUJANO</t>
  </si>
  <si>
    <t>JOSE FRUCTUOSO GOMEZ</t>
  </si>
  <si>
    <t>ARCADIO G. MOLINA</t>
  </si>
  <si>
    <t>DEMETRIO VALLEJO MARTINEZ</t>
  </si>
  <si>
    <t>AMPARO OCHOA</t>
  </si>
  <si>
    <t>SIERVO DE LA NACION</t>
  </si>
  <si>
    <t xml:space="preserve">LA LUZ DEL SABER </t>
  </si>
  <si>
    <t>CARMEN SERDAN</t>
  </si>
  <si>
    <t>JOSE MA PINO SUAREZ</t>
  </si>
  <si>
    <t>CONSTANTINO GOTOO FUENTES</t>
  </si>
  <si>
    <t xml:space="preserve">UN QUART CONSTRUCCIONES, S.A. DE C.V. </t>
  </si>
  <si>
    <t>CONSTRUCCIONES MEZA Y SÁNCHEZ S.A. DE C.V.</t>
  </si>
  <si>
    <t>ING. EDGAR MORALES OLIVARES</t>
  </si>
  <si>
    <t>CONSTRUCTORA DEJUCA S.A. DE C.V.</t>
  </si>
  <si>
    <t>CONSTRUCCIONES PETCAR, S.A. DE C.V.</t>
  </si>
  <si>
    <t>CONSTRUCTORA Y ARRENDADORA MARS, S.A. DE C.V.</t>
  </si>
  <si>
    <t>CONSTRUCCIONES Y EDIFICACIONES PICALO, S.A. DE C.V.</t>
  </si>
  <si>
    <t xml:space="preserve">EDIFICACIONES MANTENIMIENTO Y TRANSPORTES PARA LA CONSTRUCCION ECOPROJET, S.A. DE C.V. </t>
  </si>
  <si>
    <t>CIVILFRA, S.A. DE C.V.</t>
  </si>
  <si>
    <t>ASESORIA PROYECTOS Y DISEÑOS CRUZ RUIZ, S.A. DE C.V.</t>
  </si>
  <si>
    <t>BUFETE ARQ-TERRA, S.A. DE C.V.</t>
  </si>
  <si>
    <t>OBRA CIVIL &amp; CONSULTORIA Y PROYECTOS LACHEEE, S.A. DE C.V.</t>
  </si>
  <si>
    <t>CONSTRUCCIONES FACTIBLES PIVE, S.A. DE C.V.</t>
  </si>
  <si>
    <t>SACBE IC S. DE R.L. DE C.V</t>
  </si>
  <si>
    <t>FELIPE RAUL RODRIGUEZ</t>
  </si>
  <si>
    <t>ROGELIO VASQUEZ MARTINEZ</t>
  </si>
  <si>
    <t>EDIFICACIONES MARRO, S.A. DE C.V.</t>
  </si>
  <si>
    <t>JORGE IVAN ESPARZA PEREZ</t>
  </si>
  <si>
    <t>ING. JOSE AMILCAR SIERRA MORALES</t>
  </si>
  <si>
    <t>ADRIANA SEGUNDO ZALDIVAR</t>
  </si>
  <si>
    <t>CRUSANT CONSTRUCTORA, S.A. DE C.V.</t>
  </si>
  <si>
    <t xml:space="preserve">MARTIN CORRAL GUIZAR </t>
  </si>
  <si>
    <t>MIGUEL VASQUEZ CHINCOYA</t>
  </si>
  <si>
    <t>NALLELY PEREZ VALENCIA</t>
  </si>
  <si>
    <t>INFRAESTRUCTURA CIVIL KRISTEN 25, S.A. DE C.V.</t>
  </si>
  <si>
    <t xml:space="preserve">SUPERVISION DE OBRAS CAMINOS Y ASFALTOS, S.A. DE C.V. </t>
  </si>
  <si>
    <t>JUAN CARLOS CAL Y MAYOR ESCOBAR</t>
  </si>
  <si>
    <t>CONSORCIO DICOMA S.A. DE C.V.</t>
  </si>
  <si>
    <t>CAMINOS Y CONSTRUCCIONES BAYOTH, S.A. DE C.V.</t>
  </si>
  <si>
    <t>YAZALE ARQUITECTURA Y PROYECTOS, S.A. DE C.V.</t>
  </si>
  <si>
    <t>ESTUDIO URBANISTICO Y GRAFICOS ARQUITECTONICOS, S.A. DE .C.V</t>
  </si>
  <si>
    <t>INFRAESTRUCTURA Y EDIFICACIONES METALICAS ACEFORTE, S.A. DE C.V.</t>
  </si>
  <si>
    <t>ESPARZA INGENIERIA, S.A. DE C.V.</t>
  </si>
  <si>
    <t>GRUPO ARQUITECTONICO DEVOR, S.A. DE C.V.</t>
  </si>
  <si>
    <t>CONSTRUCTORA JAFLOT, S.A. DE C.V.</t>
  </si>
  <si>
    <t>INGENIERIA Y TECNOLOGIA EN BIOMASA, S.A. DE .C.V.</t>
  </si>
  <si>
    <t>INGENIERIA Y HABILITACION VICARIO, S.A. DE .C.V.</t>
  </si>
  <si>
    <t>GRUPO CONSTRUCTOR ALOIGRA, S.A. DE C.V.</t>
  </si>
  <si>
    <t>CONSTRUCTORA ARRESA, S.A DE C.V.</t>
  </si>
  <si>
    <t>CONSTRUCTORA JETALLI, S.A. DE C.V.</t>
  </si>
  <si>
    <t>MARTIN CORRAL GUIZAR</t>
  </si>
  <si>
    <t>CORNELIO BAUTISTA HERNANDEZ</t>
  </si>
  <si>
    <t>MATERIALES DE INGENIERIA SERDAN, S.A. DE C.V.</t>
  </si>
  <si>
    <t>JAMALCO CONSTRUCTORA Y COMERCIALIZADORA, S.A. DE C.V.</t>
  </si>
  <si>
    <t>HEGOCA, S.A. DE C.V.</t>
  </si>
  <si>
    <t>INSTALACIONES Y CONSTRUCCIONES OCEANO, S.A. DE C.V.</t>
  </si>
  <si>
    <t>FERMAR INFRAESTRUCTURAS SOFISTICADAS S. DE R.L. DE C.V.</t>
  </si>
  <si>
    <t>MATERIALES PARA REDES ELECTRICAS, S.A. DE C.V.</t>
  </si>
  <si>
    <t>GUBE'DXE' GUIÉ DISEÑO Y CONSTRUCCIONES, S.A DE C.V.</t>
  </si>
  <si>
    <t>ASFALTOS CARRETEROS DEL SUMIDERO, S.A. DE C.V.</t>
  </si>
  <si>
    <t>CONSTRUCIVI CONSTRUCCIONES CIVILES ESPECIALIZADAS, S.A. DE C.V.</t>
  </si>
  <si>
    <t>SUBACTIO, S.A. DE C.V.</t>
  </si>
  <si>
    <t>XCAMDA CONSTRUCCIONES S.A. DE C.V.</t>
  </si>
  <si>
    <t>CONSTRUCTORA ASOCIADA ANPERSA, S.A. DE C.V.</t>
  </si>
  <si>
    <t>ABASTECEDORA DE MATERIALES PETREOS DEL SUR, S.A. DE C.V.</t>
  </si>
  <si>
    <t>COMERCIALIZADORA Y CONSTRUCCIONES MASPI S.A. DE C.V.</t>
  </si>
  <si>
    <t>GALA INVISAR S.A. DE C.V.</t>
  </si>
  <si>
    <t>LAROUCH EDIFICA, S.A. DE C.V.</t>
  </si>
  <si>
    <t>GRUPO CONSTRUCTOR YEDA S.A. DE C.V.</t>
  </si>
  <si>
    <t>HIDRAULICA OBRAS JUAREZ DE ANTEQUERA S.A. DE C.V.</t>
  </si>
  <si>
    <t>JAVELIA CONSTRUCCIONES S.A. DE C.V.</t>
  </si>
  <si>
    <t>TRITURADORA SOCONUSCO S.A. DE C.V.</t>
  </si>
  <si>
    <t>PAVIMENTOS Y CONCRETOS MEXITTA S.A. DE C.V.</t>
  </si>
  <si>
    <t>COMERCIALIZADORA Y EDIFICADORA PEMIEGA, S.A. DE C.V.</t>
  </si>
  <si>
    <t>GRUPO CONSTRUCTOR ZAPATA S.A. DE C.V.</t>
  </si>
  <si>
    <t>PROYECTO 10 CONSTRUCCIONES, S.A. DE C.V.</t>
  </si>
  <si>
    <t>CAMINOS Y PUENTES MALBER, S.A. DE C.V.</t>
  </si>
  <si>
    <t>CONSTRUCCIONES BOAZ, S.A. DE C.V.</t>
  </si>
  <si>
    <t>LC PROYECTO, DISEÑO Y CONSTRUCCION, S.A. DE C.V.</t>
  </si>
  <si>
    <t>ARANDA Y OSORIO CONSTRUCCIONES, S.A. DE C.V.</t>
  </si>
  <si>
    <t>PROYECTOS CIVILES Y ELECTROMECANICOS GOVA, S.A. DE C.V.</t>
  </si>
  <si>
    <t>COMPAÑIA CONSTRUCTORA Y COMERCIALIZADORA OCHOSER, S.A. DE C.V.</t>
  </si>
  <si>
    <t>DISEÑO E INGENIERIA DEL SURESTE, S.A. DE C.V.</t>
  </si>
  <si>
    <t>SAUL SANCHEZ CONTRERAS</t>
  </si>
  <si>
    <t>GESTION Y CONSTRUCCION GILVES S.A. DE C.V.</t>
  </si>
  <si>
    <t>CONSTRUCTORA RAHEDI, S.A. DE C.V.</t>
  </si>
  <si>
    <t>CONSTRUCCIONES KANEFE S.A. DE C.V.</t>
  </si>
  <si>
    <t>ASFALTOS, EMULSIONES Y CAMINOS DE OAXACA S.A. DE C.V.</t>
  </si>
  <si>
    <t>GRUPO CORPORATIVO DE INGENIERIA Y SUPERVISION, S.A. DE C.V.</t>
  </si>
  <si>
    <t>EDIFICACIONES Y RECONSTRUCCIONES CHIGULERA S.A. DE C.V.</t>
  </si>
  <si>
    <t>CONSTRUCCIONES Y MANTENIMIENTO LELUZ S.A. DE C.V.</t>
  </si>
  <si>
    <t>CONSTRUCCIONES LERC S.A. DE C.V.</t>
  </si>
  <si>
    <t>GRUPO CONSTRUCTOR MENESTRAL S.A. DE C.V.</t>
  </si>
  <si>
    <t>IRDIB EDIFICACIONES Y CAMINOS, S.A. DE C.V.</t>
  </si>
  <si>
    <t>OBRAS Y CONSTRUCCIONES DIARAM S.A. DE C.V.</t>
  </si>
  <si>
    <t>SUPERVISION Y LABORATORIO DE OBRAS CIVILES GROSMA S.A. DE C.V.</t>
  </si>
  <si>
    <t>HELEP CONSTRUCCIONES S.A. DE C.V.</t>
  </si>
  <si>
    <t>GRUPO CONSTRUCTOR CONHIR S.A. DE C.V.</t>
  </si>
  <si>
    <t>ESPACIO INDUSTRIAL REICH, S.A. DE C.V.</t>
  </si>
  <si>
    <t>ANTONIO HERNANDEZ LIMA</t>
  </si>
  <si>
    <t>INTERSTEEL STRUCTURES S.A. DE C.V.</t>
  </si>
  <si>
    <t>GRUPO NAVIFRI S.A. DE C.V.</t>
  </si>
  <si>
    <t>CONSTRUCCIONES SANTIAGO CHAVEZ S.A. DE C.V.</t>
  </si>
  <si>
    <t>TERRAPAVIMENTOS S.A. DE C.V.</t>
  </si>
  <si>
    <t>CONSTRUCTORA KALISA, S.A. DE C.V.</t>
  </si>
  <si>
    <t>CONSTRUCTORA VELBAJO, S.A. DE C.V.</t>
  </si>
  <si>
    <t xml:space="preserve">FLORALIA POBLETE RAMOS </t>
  </si>
  <si>
    <t>CONSERVACION Y MANTENIMIENTO GARAVI, S.A. DE C.V.</t>
  </si>
  <si>
    <t>CONSTRUCTORA PAVTRE S.A. DE C.V.</t>
  </si>
  <si>
    <t>PICKAXE CONSTRUCCIONES, S.A. DE C.V.</t>
  </si>
  <si>
    <t>PROYECTOS, CONSTRUCCIONES DE INGENIERIA CIVIL Y ELECTRICA YALUMI S.A. DE C.V.</t>
  </si>
  <si>
    <t>REINCORPORACION DE AGUAS RESIDUALES WATER, S.A. DE C.V.</t>
  </si>
  <si>
    <t>GRUPO CERJOMA S.A. DE C.V.</t>
  </si>
  <si>
    <t>ASESORIA Y CONSTRUCCIONES MIXTECO MAYOR S.A. DE C.V.</t>
  </si>
  <si>
    <t>GRUPO CONSTRUCTOR TOXPALTECO, S.A. DE C.V.</t>
  </si>
  <si>
    <t>LENIN FRANCISCO SEVERO LOPEZ</t>
  </si>
  <si>
    <t xml:space="preserve">CONSTRUCTORA JAFLOT, S.A. DE C.V. </t>
  </si>
  <si>
    <t>ARRENDADORA Y CONSTRUCTORA LAE, S.A. DE C.V.</t>
  </si>
  <si>
    <t>MANTENIMIENTO, CONSERVACION Y LIMPIEZA, S.A. DE C.V.</t>
  </si>
  <si>
    <t>EDIFICACION Y PROYECTOS DUAL, S.A. DE C.V.</t>
  </si>
  <si>
    <t>EDIFICACIONES MERLESA, S.A. DE C.V.</t>
  </si>
  <si>
    <t>GRUPO CONSTRUCTOR SHAIBA, S.A. DE C.V.</t>
  </si>
  <si>
    <t>PEDRO ANTONIO AGUIRRE ORIGEL</t>
  </si>
  <si>
    <t>ROMLU CONSTRUCCIONES Y OBRA CIVIL, S.A. DE C.V.</t>
  </si>
  <si>
    <t>CONSTRUCTORA ZELOMI S.A. DE C.V.</t>
  </si>
  <si>
    <t>GADICSE CORPORATIVO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</si>
</sst>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00_-;\-[$€]* #,##0.00_-;_-[$€]* &quot;-&quot;??_-;_-@_-"/>
    <numFmt numFmtId="165" formatCode="00000"/>
  </numFmts>
  <fonts count="19" x14ac:knownFonts="1">
    <font>
      <sz val="10"/>
      <name val="Arial"/>
    </font>
    <font>
      <sz val="10"/>
      <name val="Arial"/>
      <family val="2"/>
    </font>
    <font>
      <sz val="8"/>
      <name val="Calibri"/>
      <family val="2"/>
      <scheme val="minor"/>
    </font>
    <font>
      <sz val="8"/>
      <color theme="0"/>
      <name val="Calibri"/>
      <family val="2"/>
      <scheme val="minor"/>
    </font>
    <font>
      <sz val="8"/>
      <name val="Arial"/>
    </font>
    <font>
      <sz val="10"/>
      <name val="Arial"/>
    </font>
    <font>
      <sz val="6"/>
      <name val="Arial"/>
      <family val="2"/>
    </font>
    <font>
      <b/>
      <sz val="8"/>
      <color indexed="81"/>
      <name val="Tahoma"/>
    </font>
    <font>
      <sz val="8"/>
      <color indexed="81"/>
      <name val="Tahoma"/>
    </font>
    <font>
      <b/>
      <sz val="8"/>
      <color indexed="81"/>
      <name val="Tahoma"/>
      <family val="2"/>
    </font>
    <font>
      <sz val="8"/>
      <color indexed="81"/>
      <name val="Tahoma"/>
      <family val="2"/>
    </font>
    <font>
      <b/>
      <sz val="9"/>
      <color indexed="81"/>
      <name val="Tahoma"/>
      <family val="2"/>
    </font>
    <font>
      <sz val="9"/>
      <color indexed="81"/>
      <name val="Tahoma"/>
      <family val="2"/>
    </font>
    <font>
      <sz val="7"/>
      <color indexed="81"/>
      <name val="Tahoma"/>
      <family val="2"/>
    </font>
    <font>
      <b/>
      <sz val="6"/>
      <name val="Arial"/>
      <family val="2"/>
    </font>
    <font>
      <b/>
      <sz val="20"/>
      <color theme="1"/>
      <name val="Arial"/>
      <family val="2"/>
    </font>
    <font>
      <b/>
      <sz val="12"/>
      <color theme="1"/>
      <name val="Arial"/>
      <family val="2"/>
    </font>
    <font>
      <sz val="8"/>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5">
    <xf numFmtId="0" fontId="0" fillId="0" borderId="0"/>
    <xf numFmtId="164" fontId="1" fillId="0" borderId="0" applyFont="0" applyFill="0" applyBorder="0" applyAlignment="0" applyProtection="0"/>
    <xf numFmtId="0" fontId="1" fillId="0" borderId="0"/>
    <xf numFmtId="44" fontId="5"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0" fontId="2" fillId="2" borderId="0" xfId="0" applyFont="1" applyFill="1" applyAlignment="1">
      <alignment wrapText="1"/>
    </xf>
    <xf numFmtId="0" fontId="3" fillId="2" borderId="0" xfId="0" applyFont="1" applyFill="1" applyAlignment="1">
      <alignment wrapText="1"/>
    </xf>
    <xf numFmtId="0" fontId="2" fillId="2" borderId="0" xfId="0" applyFont="1" applyFill="1"/>
    <xf numFmtId="0" fontId="0" fillId="2" borderId="0" xfId="0" applyFill="1" applyAlignment="1">
      <alignment wrapText="1"/>
    </xf>
    <xf numFmtId="0" fontId="2" fillId="2" borderId="0" xfId="0" applyFont="1" applyFill="1" applyAlignment="1">
      <alignment horizontal="center" vertical="center" wrapText="1"/>
    </xf>
    <xf numFmtId="0" fontId="2" fillId="2" borderId="0" xfId="0" applyFont="1" applyFill="1" applyAlignment="1">
      <alignment horizontal="left" vertical="top"/>
    </xf>
    <xf numFmtId="0" fontId="2" fillId="2" borderId="1" xfId="0" applyFont="1" applyFill="1" applyBorder="1" applyAlignment="1">
      <alignment horizontal="left" vertical="top"/>
    </xf>
    <xf numFmtId="0" fontId="2" fillId="2" borderId="0" xfId="0" applyFont="1" applyFill="1" applyAlignment="1">
      <alignment horizontal="center" vertical="top"/>
    </xf>
    <xf numFmtId="4" fontId="2" fillId="2" borderId="22" xfId="0" applyNumberFormat="1" applyFont="1" applyFill="1" applyBorder="1" applyAlignment="1">
      <alignment horizontal="left" vertical="top"/>
    </xf>
    <xf numFmtId="4" fontId="2" fillId="2" borderId="21" xfId="0" applyNumberFormat="1" applyFont="1" applyFill="1" applyBorder="1" applyAlignment="1">
      <alignment horizontal="left" vertical="top"/>
    </xf>
    <xf numFmtId="43" fontId="2" fillId="2" borderId="0" xfId="0" applyNumberFormat="1" applyFont="1" applyFill="1" applyBorder="1" applyAlignment="1">
      <alignment horizontal="left" vertical="top"/>
    </xf>
    <xf numFmtId="4" fontId="6" fillId="0" borderId="21" xfId="0" applyNumberFormat="1" applyFont="1" applyFill="1" applyBorder="1" applyAlignment="1">
      <alignment horizontal="right"/>
    </xf>
    <xf numFmtId="4" fontId="6" fillId="4" borderId="21" xfId="0" applyNumberFormat="1" applyFont="1" applyFill="1" applyBorder="1" applyAlignment="1">
      <alignment horizontal="right"/>
    </xf>
    <xf numFmtId="4" fontId="6" fillId="5" borderId="21" xfId="0" applyNumberFormat="1" applyFont="1" applyFill="1" applyBorder="1" applyAlignment="1">
      <alignment horizontal="right"/>
    </xf>
    <xf numFmtId="43" fontId="6" fillId="4" borderId="0" xfId="0" applyNumberFormat="1" applyFont="1" applyFill="1" applyBorder="1" applyAlignment="1">
      <alignment horizontal="right"/>
    </xf>
    <xf numFmtId="43" fontId="6" fillId="0" borderId="0" xfId="0" applyNumberFormat="1" applyFont="1" applyFill="1" applyBorder="1" applyAlignment="1">
      <alignment horizontal="right"/>
    </xf>
    <xf numFmtId="4" fontId="6" fillId="6" borderId="21" xfId="0" applyNumberFormat="1" applyFont="1" applyFill="1" applyBorder="1" applyAlignment="1">
      <alignment horizontal="right"/>
    </xf>
    <xf numFmtId="4" fontId="14" fillId="4" borderId="21" xfId="0" applyNumberFormat="1" applyFont="1" applyFill="1" applyBorder="1" applyAlignment="1">
      <alignment horizontal="right"/>
    </xf>
    <xf numFmtId="4" fontId="14" fillId="0" borderId="21" xfId="0" applyNumberFormat="1" applyFont="1" applyFill="1" applyBorder="1" applyAlignment="1">
      <alignment horizontal="right"/>
    </xf>
    <xf numFmtId="0" fontId="15" fillId="2" borderId="0" xfId="2" applyFont="1" applyFill="1" applyBorder="1" applyAlignment="1">
      <alignment horizontal="center" vertical="center" wrapText="1"/>
    </xf>
    <xf numFmtId="0" fontId="16" fillId="2" borderId="0" xfId="2" applyFont="1" applyFill="1" applyBorder="1" applyAlignment="1">
      <alignment horizontal="center" vertical="center" wrapText="1"/>
    </xf>
    <xf numFmtId="0" fontId="17" fillId="2" borderId="0" xfId="0" applyFont="1" applyFill="1" applyBorder="1" applyAlignment="1">
      <alignment wrapText="1"/>
    </xf>
    <xf numFmtId="0" fontId="17" fillId="2" borderId="0" xfId="0" applyFont="1" applyFill="1" applyBorder="1" applyAlignment="1">
      <alignment horizontal="center" vertical="top" wrapText="1"/>
    </xf>
    <xf numFmtId="0" fontId="18" fillId="3" borderId="16" xfId="2" applyFont="1" applyFill="1" applyBorder="1" applyAlignment="1">
      <alignment horizontal="center" vertical="center" wrapText="1"/>
    </xf>
    <xf numFmtId="0" fontId="18" fillId="3" borderId="4" xfId="2"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2" xfId="2" applyFont="1" applyFill="1" applyBorder="1" applyAlignment="1">
      <alignment horizontal="center" vertical="center" wrapText="1"/>
    </xf>
    <xf numFmtId="0" fontId="18" fillId="3" borderId="13" xfId="2"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18" fillId="3" borderId="15" xfId="2" applyFont="1" applyFill="1" applyBorder="1" applyAlignment="1">
      <alignment horizontal="center" vertical="center" wrapText="1"/>
    </xf>
    <xf numFmtId="0" fontId="18" fillId="3" borderId="7" xfId="2" applyFont="1" applyFill="1" applyBorder="1" applyAlignment="1">
      <alignment horizontal="center" vertical="top" wrapText="1"/>
    </xf>
    <xf numFmtId="0" fontId="18" fillId="3" borderId="2" xfId="2" applyFont="1" applyFill="1" applyBorder="1" applyAlignment="1">
      <alignment horizontal="center" vertical="center" wrapText="1"/>
    </xf>
    <xf numFmtId="0" fontId="18" fillId="3" borderId="3" xfId="2" applyFont="1" applyFill="1" applyBorder="1" applyAlignment="1">
      <alignment horizontal="center" vertical="center" wrapText="1"/>
    </xf>
    <xf numFmtId="0" fontId="18" fillId="3" borderId="8" xfId="2" applyFont="1" applyFill="1" applyBorder="1" applyAlignment="1">
      <alignment horizontal="center" vertical="center" wrapText="1"/>
    </xf>
    <xf numFmtId="49" fontId="18" fillId="3" borderId="1" xfId="2" applyNumberFormat="1"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9"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8" fillId="3" borderId="9" xfId="2" applyFont="1" applyFill="1" applyBorder="1" applyAlignment="1">
      <alignment horizontal="center" vertical="top" wrapText="1"/>
    </xf>
    <xf numFmtId="0" fontId="18" fillId="3" borderId="9"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18" fillId="3" borderId="11" xfId="2" applyFont="1" applyFill="1" applyBorder="1" applyAlignment="1">
      <alignment horizontal="center" vertical="center" wrapText="1"/>
    </xf>
    <xf numFmtId="49" fontId="18" fillId="3" borderId="10" xfId="2" applyNumberFormat="1"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xf numFmtId="0" fontId="17" fillId="2" borderId="0" xfId="0" applyFont="1" applyFill="1" applyAlignment="1">
      <alignment vertical="center"/>
    </xf>
    <xf numFmtId="0" fontId="17" fillId="2" borderId="0" xfId="0" applyFont="1" applyFill="1" applyAlignment="1">
      <alignment horizontal="center" vertical="top"/>
    </xf>
    <xf numFmtId="0" fontId="17" fillId="2" borderId="0" xfId="0" applyFont="1" applyFill="1" applyAlignment="1">
      <alignment wrapText="1"/>
    </xf>
    <xf numFmtId="0" fontId="17" fillId="2" borderId="1" xfId="0" applyFont="1" applyFill="1" applyBorder="1" applyAlignment="1">
      <alignment horizontal="left" vertical="top" wrapText="1"/>
    </xf>
    <xf numFmtId="0" fontId="17" fillId="2" borderId="1" xfId="0" applyFont="1" applyFill="1" applyBorder="1" applyAlignment="1">
      <alignment horizontal="left" vertical="top"/>
    </xf>
    <xf numFmtId="49" fontId="17" fillId="2" borderId="1" xfId="0" applyNumberFormat="1" applyFont="1" applyFill="1" applyBorder="1" applyAlignment="1">
      <alignment horizontal="left" vertical="top"/>
    </xf>
    <xf numFmtId="49" fontId="17" fillId="2" borderId="1" xfId="0" applyNumberFormat="1" applyFont="1" applyFill="1" applyBorder="1" applyAlignment="1">
      <alignment horizontal="center" vertical="top"/>
    </xf>
    <xf numFmtId="14" fontId="17" fillId="2" borderId="1" xfId="0" applyNumberFormat="1" applyFont="1" applyFill="1" applyBorder="1" applyAlignment="1">
      <alignment horizontal="left" vertical="top"/>
    </xf>
    <xf numFmtId="4" fontId="17" fillId="2" borderId="1" xfId="0" applyNumberFormat="1" applyFont="1" applyFill="1" applyBorder="1" applyAlignment="1">
      <alignment horizontal="left" vertical="top"/>
    </xf>
    <xf numFmtId="165" fontId="17" fillId="2" borderId="1" xfId="0" applyNumberFormat="1" applyFont="1" applyFill="1" applyBorder="1" applyAlignment="1">
      <alignment horizontal="left" vertical="top" wrapText="1"/>
    </xf>
    <xf numFmtId="4" fontId="17" fillId="2" borderId="1" xfId="0" applyNumberFormat="1" applyFont="1" applyFill="1" applyBorder="1" applyAlignment="1">
      <alignment horizontal="left" vertical="top" wrapText="1"/>
    </xf>
    <xf numFmtId="0" fontId="17" fillId="2" borderId="1" xfId="0" quotePrefix="1" applyFont="1" applyFill="1" applyBorder="1" applyAlignment="1">
      <alignment horizontal="left" vertical="top"/>
    </xf>
    <xf numFmtId="44" fontId="17" fillId="2" borderId="1" xfId="3" applyFont="1" applyFill="1" applyBorder="1" applyAlignment="1">
      <alignment horizontal="center" vertical="top"/>
    </xf>
    <xf numFmtId="43" fontId="17" fillId="2" borderId="1" xfId="0" applyNumberFormat="1" applyFont="1" applyFill="1" applyBorder="1" applyAlignment="1">
      <alignment horizontal="left" vertical="top"/>
    </xf>
    <xf numFmtId="0" fontId="17" fillId="2" borderId="1" xfId="0" applyFont="1" applyFill="1" applyBorder="1" applyAlignment="1">
      <alignment horizontal="center" vertical="top"/>
    </xf>
    <xf numFmtId="44" fontId="17" fillId="2" borderId="1" xfId="4" applyFont="1" applyFill="1" applyBorder="1" applyAlignment="1">
      <alignment horizontal="center" vertical="top"/>
    </xf>
    <xf numFmtId="44" fontId="17" fillId="2" borderId="1" xfId="4" applyFont="1" applyFill="1" applyBorder="1" applyAlignment="1">
      <alignment horizontal="left" vertical="top"/>
    </xf>
    <xf numFmtId="165" fontId="17" fillId="2" borderId="1" xfId="0" applyNumberFormat="1" applyFont="1" applyFill="1" applyBorder="1" applyAlignment="1">
      <alignment horizontal="left" vertical="top"/>
    </xf>
    <xf numFmtId="0" fontId="17" fillId="2" borderId="1" xfId="2" applyFont="1" applyFill="1" applyBorder="1" applyAlignment="1">
      <alignment horizontal="left" vertical="top"/>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vertical="center" wrapText="1"/>
    </xf>
    <xf numFmtId="49" fontId="17" fillId="2" borderId="1" xfId="0" applyNumberFormat="1" applyFont="1" applyFill="1" applyBorder="1" applyAlignment="1">
      <alignment horizontal="left" vertical="center" wrapText="1"/>
    </xf>
    <xf numFmtId="0" fontId="17" fillId="2" borderId="1" xfId="0" applyFont="1" applyFill="1" applyBorder="1" applyAlignment="1">
      <alignment vertical="center" wrapText="1"/>
    </xf>
    <xf numFmtId="44" fontId="17" fillId="2" borderId="1" xfId="4" applyFont="1" applyFill="1" applyBorder="1" applyAlignment="1">
      <alignment horizontal="center" vertical="top" wrapText="1"/>
    </xf>
    <xf numFmtId="0" fontId="17" fillId="2" borderId="1" xfId="0" applyFont="1" applyFill="1" applyBorder="1" applyAlignment="1">
      <alignment wrapText="1"/>
    </xf>
    <xf numFmtId="0" fontId="17" fillId="2" borderId="1" xfId="0" applyFont="1" applyFill="1" applyBorder="1" applyAlignment="1">
      <alignment horizontal="left" wrapText="1"/>
    </xf>
    <xf numFmtId="49" fontId="17" fillId="2" borderId="1" xfId="0" applyNumberFormat="1" applyFont="1" applyFill="1" applyBorder="1" applyAlignment="1">
      <alignment horizontal="left" wrapText="1"/>
    </xf>
    <xf numFmtId="4" fontId="17" fillId="2" borderId="1" xfId="0" applyNumberFormat="1" applyFont="1" applyFill="1" applyBorder="1" applyAlignment="1">
      <alignment horizontal="right" wrapText="1"/>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2" applyFont="1" applyFill="1" applyBorder="1" applyAlignment="1">
      <alignment horizontal="left" wrapText="1"/>
    </xf>
  </cellXfs>
  <cellStyles count="5">
    <cellStyle name="Euro" xfId="1"/>
    <cellStyle name="Moneda" xfId="3" builtinId="4"/>
    <cellStyle name="Moneda 2" xfId="4"/>
    <cellStyle name="Normal" xfId="0" builtinId="0"/>
    <cellStyle name="Normal 2" xfId="2"/>
  </cellStyles>
  <dxfs count="7">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916"/>
  <sheetViews>
    <sheetView tabSelected="1" zoomScale="55" zoomScaleNormal="55" zoomScaleSheetLayoutView="80" zoomScalePageLayoutView="80" workbookViewId="0">
      <selection activeCell="U916" sqref="A1:V916"/>
    </sheetView>
  </sheetViews>
  <sheetFormatPr baseColWidth="10" defaultColWidth="11.44140625" defaultRowHeight="10.199999999999999" outlineLevelCol="1" x14ac:dyDescent="0.2"/>
  <cols>
    <col min="1" max="1" width="14" style="5" customWidth="1"/>
    <col min="2" max="2" width="33.6640625" style="3" customWidth="1"/>
    <col min="3" max="3" width="37.44140625" style="3" customWidth="1" outlineLevel="1"/>
    <col min="4" max="4" width="40.44140625" style="3" customWidth="1" outlineLevel="1"/>
    <col min="5" max="5" width="13.44140625" style="3" customWidth="1" outlineLevel="1"/>
    <col min="6" max="6" width="19.33203125" style="8" customWidth="1"/>
    <col min="7" max="8" width="12.44140625" style="3" customWidth="1"/>
    <col min="9" max="10" width="13.6640625" style="1" customWidth="1"/>
    <col min="11" max="14" width="13.6640625" style="3" customWidth="1"/>
    <col min="15" max="15" width="10.109375" style="3" customWidth="1"/>
    <col min="16" max="16" width="18.6640625" style="3" customWidth="1"/>
    <col min="17" max="17" width="14.33203125" style="3" customWidth="1"/>
    <col min="18" max="18" width="14.109375" style="3" customWidth="1"/>
    <col min="19" max="19" width="12.109375" style="3" customWidth="1"/>
    <col min="20" max="20" width="14.6640625" style="3" customWidth="1"/>
    <col min="21" max="21" width="21.109375" style="3" customWidth="1"/>
    <col min="22" max="22" width="18.6640625" style="3" hidden="1" customWidth="1"/>
    <col min="23" max="23" width="4.33203125" style="3" hidden="1" customWidth="1"/>
    <col min="24" max="25" width="0" style="3" hidden="1" customWidth="1"/>
    <col min="26" max="26" width="11.44140625" style="3"/>
    <col min="27" max="27" width="0" style="3" hidden="1" customWidth="1"/>
    <col min="28" max="16384" width="11.44140625" style="3"/>
  </cols>
  <sheetData>
    <row r="1" spans="1:24" s="4" customFormat="1" ht="23.25" customHeight="1" x14ac:dyDescent="0.25">
      <c r="A1" s="20" t="s">
        <v>18</v>
      </c>
      <c r="B1" s="20"/>
      <c r="C1" s="20"/>
      <c r="D1" s="20"/>
      <c r="E1" s="20"/>
      <c r="F1" s="20"/>
      <c r="G1" s="20"/>
      <c r="H1" s="20"/>
      <c r="I1" s="20"/>
      <c r="J1" s="20"/>
      <c r="K1" s="20"/>
      <c r="L1" s="20"/>
      <c r="M1" s="20"/>
      <c r="N1" s="20"/>
      <c r="O1" s="20"/>
      <c r="P1" s="20"/>
      <c r="Q1" s="20"/>
      <c r="R1" s="20"/>
      <c r="S1" s="20"/>
      <c r="T1" s="20"/>
      <c r="U1" s="20"/>
      <c r="V1" s="20"/>
    </row>
    <row r="2" spans="1:24" s="4" customFormat="1" ht="19.5" customHeight="1" x14ac:dyDescent="0.25">
      <c r="A2" s="21" t="s">
        <v>140</v>
      </c>
      <c r="B2" s="21"/>
      <c r="C2" s="21"/>
      <c r="D2" s="21"/>
      <c r="E2" s="21"/>
      <c r="F2" s="21"/>
      <c r="G2" s="21"/>
      <c r="H2" s="21"/>
      <c r="I2" s="21"/>
      <c r="J2" s="21"/>
      <c r="K2" s="21"/>
      <c r="L2" s="21"/>
      <c r="M2" s="21"/>
      <c r="N2" s="21"/>
      <c r="O2" s="21"/>
      <c r="P2" s="21"/>
      <c r="Q2" s="21"/>
      <c r="R2" s="21"/>
      <c r="S2" s="21"/>
      <c r="T2" s="21"/>
      <c r="U2" s="21"/>
      <c r="V2" s="21"/>
    </row>
    <row r="3" spans="1:24" s="1" customFormat="1" ht="34.5" customHeight="1" thickBot="1" x14ac:dyDescent="0.25">
      <c r="A3" s="22"/>
      <c r="B3" s="22"/>
      <c r="C3" s="22"/>
      <c r="D3" s="22"/>
      <c r="E3" s="22"/>
      <c r="F3" s="23"/>
      <c r="G3" s="22"/>
      <c r="H3" s="22"/>
      <c r="I3" s="22"/>
      <c r="J3" s="22"/>
      <c r="K3" s="22"/>
      <c r="L3" s="22"/>
      <c r="M3" s="22"/>
      <c r="N3" s="22"/>
      <c r="O3" s="22"/>
      <c r="P3" s="22"/>
      <c r="Q3" s="22"/>
      <c r="R3" s="22"/>
      <c r="S3" s="22"/>
      <c r="T3" s="22"/>
      <c r="U3" s="22"/>
      <c r="V3" s="22"/>
    </row>
    <row r="4" spans="1:24" s="1" customFormat="1" ht="30" customHeight="1" x14ac:dyDescent="0.2">
      <c r="A4" s="24" t="s">
        <v>0</v>
      </c>
      <c r="B4" s="25" t="s">
        <v>3</v>
      </c>
      <c r="C4" s="26"/>
      <c r="D4" s="26"/>
      <c r="E4" s="27"/>
      <c r="F4" s="28" t="s">
        <v>6</v>
      </c>
      <c r="G4" s="29"/>
      <c r="H4" s="30"/>
      <c r="I4" s="25" t="s">
        <v>10</v>
      </c>
      <c r="J4" s="26"/>
      <c r="K4" s="26"/>
      <c r="L4" s="26"/>
      <c r="M4" s="26"/>
      <c r="N4" s="27"/>
      <c r="O4" s="25" t="s">
        <v>12</v>
      </c>
      <c r="P4" s="26"/>
      <c r="Q4" s="26"/>
      <c r="R4" s="26"/>
      <c r="S4" s="26"/>
      <c r="T4" s="26"/>
      <c r="U4" s="27"/>
      <c r="V4" s="24" t="s">
        <v>19</v>
      </c>
    </row>
    <row r="5" spans="1:24" s="2" customFormat="1" ht="59.4" customHeight="1" x14ac:dyDescent="0.2">
      <c r="A5" s="31"/>
      <c r="B5" s="32" t="s">
        <v>4</v>
      </c>
      <c r="C5" s="33" t="s">
        <v>5</v>
      </c>
      <c r="D5" s="33" t="s">
        <v>2</v>
      </c>
      <c r="E5" s="34" t="s">
        <v>16</v>
      </c>
      <c r="F5" s="35" t="s">
        <v>7</v>
      </c>
      <c r="G5" s="33" t="s">
        <v>8</v>
      </c>
      <c r="H5" s="34" t="s">
        <v>9</v>
      </c>
      <c r="I5" s="32" t="s">
        <v>20</v>
      </c>
      <c r="J5" s="33"/>
      <c r="K5" s="36" t="s">
        <v>21</v>
      </c>
      <c r="L5" s="37"/>
      <c r="M5" s="36" t="s">
        <v>21</v>
      </c>
      <c r="N5" s="38"/>
      <c r="O5" s="32" t="s">
        <v>11</v>
      </c>
      <c r="P5" s="39" t="s">
        <v>7</v>
      </c>
      <c r="Q5" s="33" t="s">
        <v>1</v>
      </c>
      <c r="R5" s="33" t="s">
        <v>13</v>
      </c>
      <c r="S5" s="33"/>
      <c r="T5" s="40" t="s">
        <v>17</v>
      </c>
      <c r="U5" s="40" t="s">
        <v>22</v>
      </c>
      <c r="V5" s="31"/>
    </row>
    <row r="6" spans="1:24" ht="40.5" customHeight="1" thickBot="1" x14ac:dyDescent="0.25">
      <c r="A6" s="41"/>
      <c r="B6" s="42"/>
      <c r="C6" s="43"/>
      <c r="D6" s="43"/>
      <c r="E6" s="44"/>
      <c r="F6" s="45"/>
      <c r="G6" s="43"/>
      <c r="H6" s="44"/>
      <c r="I6" s="46" t="s">
        <v>4</v>
      </c>
      <c r="J6" s="47" t="s">
        <v>23</v>
      </c>
      <c r="K6" s="47" t="s">
        <v>4</v>
      </c>
      <c r="L6" s="47" t="s">
        <v>23</v>
      </c>
      <c r="M6" s="47" t="s">
        <v>4</v>
      </c>
      <c r="N6" s="48" t="s">
        <v>23</v>
      </c>
      <c r="O6" s="42"/>
      <c r="P6" s="49"/>
      <c r="Q6" s="43"/>
      <c r="R6" s="47" t="s">
        <v>14</v>
      </c>
      <c r="S6" s="47" t="s">
        <v>15</v>
      </c>
      <c r="T6" s="50"/>
      <c r="U6" s="50"/>
      <c r="V6" s="41"/>
    </row>
    <row r="7" spans="1:24" x14ac:dyDescent="0.2">
      <c r="A7" s="51"/>
      <c r="B7" s="52"/>
      <c r="C7" s="52"/>
      <c r="D7" s="53"/>
      <c r="E7" s="52"/>
      <c r="F7" s="54"/>
      <c r="G7" s="52"/>
      <c r="H7" s="52"/>
      <c r="I7" s="55"/>
      <c r="J7" s="55"/>
      <c r="K7" s="52"/>
      <c r="L7" s="52"/>
      <c r="M7" s="52"/>
      <c r="N7" s="52"/>
      <c r="O7" s="52"/>
      <c r="P7" s="52"/>
      <c r="Q7" s="52"/>
      <c r="R7" s="52"/>
      <c r="S7" s="52"/>
      <c r="T7" s="52"/>
      <c r="U7" s="52"/>
      <c r="V7" s="52"/>
    </row>
    <row r="8" spans="1:24" s="6" customFormat="1" ht="27.6" customHeight="1" x14ac:dyDescent="0.25">
      <c r="A8" s="56" t="s">
        <v>63</v>
      </c>
      <c r="B8" s="57" t="s">
        <v>24</v>
      </c>
      <c r="C8" s="56" t="s">
        <v>64</v>
      </c>
      <c r="D8" s="57" t="s">
        <v>141</v>
      </c>
      <c r="E8" s="58" t="s">
        <v>95</v>
      </c>
      <c r="F8" s="59" t="s">
        <v>145</v>
      </c>
      <c r="G8" s="60"/>
      <c r="H8" s="60"/>
      <c r="I8" s="57" t="s">
        <v>114</v>
      </c>
      <c r="J8" s="57" t="s">
        <v>150</v>
      </c>
      <c r="K8" s="57"/>
      <c r="L8" s="57"/>
      <c r="M8" s="57"/>
      <c r="N8" s="57"/>
      <c r="O8" s="58" t="s">
        <v>95</v>
      </c>
      <c r="P8" s="58" t="s">
        <v>156</v>
      </c>
      <c r="Q8" s="61">
        <f>X8*1.16</f>
        <v>432692.3</v>
      </c>
      <c r="R8" s="58" t="s">
        <v>95</v>
      </c>
      <c r="S8" s="58" t="s">
        <v>202</v>
      </c>
      <c r="T8" s="57" t="s">
        <v>141</v>
      </c>
      <c r="U8" s="58" t="s">
        <v>202</v>
      </c>
      <c r="V8" s="56"/>
      <c r="W8" s="7"/>
      <c r="X8" s="9">
        <f>432692.3/1.16</f>
        <v>373010.60344827588</v>
      </c>
    </row>
    <row r="9" spans="1:24" s="6" customFormat="1" ht="20.399999999999999" x14ac:dyDescent="0.25">
      <c r="A9" s="56" t="s">
        <v>63</v>
      </c>
      <c r="B9" s="57" t="s">
        <v>25</v>
      </c>
      <c r="C9" s="56" t="s">
        <v>64</v>
      </c>
      <c r="D9" s="57" t="s">
        <v>141</v>
      </c>
      <c r="E9" s="58" t="s">
        <v>96</v>
      </c>
      <c r="F9" s="59" t="s">
        <v>145</v>
      </c>
      <c r="G9" s="57"/>
      <c r="H9" s="57"/>
      <c r="I9" s="57" t="s">
        <v>114</v>
      </c>
      <c r="J9" s="57" t="s">
        <v>150</v>
      </c>
      <c r="K9" s="57"/>
      <c r="L9" s="57"/>
      <c r="M9" s="57"/>
      <c r="N9" s="57"/>
      <c r="O9" s="58" t="s">
        <v>96</v>
      </c>
      <c r="P9" s="58" t="s">
        <v>157</v>
      </c>
      <c r="Q9" s="61">
        <f>X9*1.16</f>
        <v>317449.39</v>
      </c>
      <c r="R9" s="58" t="s">
        <v>96</v>
      </c>
      <c r="S9" s="58" t="s">
        <v>203</v>
      </c>
      <c r="T9" s="57" t="s">
        <v>141</v>
      </c>
      <c r="U9" s="58" t="s">
        <v>203</v>
      </c>
      <c r="V9" s="57"/>
      <c r="W9" s="7"/>
      <c r="X9" s="9">
        <f>317449.39/1.16</f>
        <v>273663.26724137936</v>
      </c>
    </row>
    <row r="10" spans="1:24" s="6" customFormat="1" ht="51" x14ac:dyDescent="0.25">
      <c r="A10" s="56" t="s">
        <v>63</v>
      </c>
      <c r="B10" s="57" t="s">
        <v>26</v>
      </c>
      <c r="C10" s="56" t="s">
        <v>65</v>
      </c>
      <c r="D10" s="57" t="s">
        <v>141</v>
      </c>
      <c r="E10" s="58" t="s">
        <v>97</v>
      </c>
      <c r="F10" s="59" t="s">
        <v>145</v>
      </c>
      <c r="G10" s="57"/>
      <c r="H10" s="57"/>
      <c r="I10" s="57" t="s">
        <v>115</v>
      </c>
      <c r="J10" s="57" t="s">
        <v>150</v>
      </c>
      <c r="K10" s="57"/>
      <c r="L10" s="57"/>
      <c r="M10" s="57"/>
      <c r="N10" s="57"/>
      <c r="O10" s="58" t="s">
        <v>97</v>
      </c>
      <c r="P10" s="58" t="s">
        <v>158</v>
      </c>
      <c r="Q10" s="61">
        <f t="shared" ref="Q10:Q53" si="0">X10*1.16</f>
        <v>2314821.6091999998</v>
      </c>
      <c r="R10" s="58" t="s">
        <v>97</v>
      </c>
      <c r="S10" s="58" t="s">
        <v>204</v>
      </c>
      <c r="T10" s="57" t="s">
        <v>141</v>
      </c>
      <c r="U10" s="58" t="s">
        <v>204</v>
      </c>
      <c r="V10" s="57"/>
      <c r="W10" s="7"/>
      <c r="X10" s="9">
        <v>1995535.87</v>
      </c>
    </row>
    <row r="11" spans="1:24" s="6" customFormat="1" ht="30.6" x14ac:dyDescent="0.25">
      <c r="A11" s="56" t="s">
        <v>63</v>
      </c>
      <c r="B11" s="58" t="s">
        <v>27</v>
      </c>
      <c r="C11" s="56" t="s">
        <v>66</v>
      </c>
      <c r="D11" s="57" t="s">
        <v>141</v>
      </c>
      <c r="E11" s="58" t="s">
        <v>97</v>
      </c>
      <c r="F11" s="59" t="s">
        <v>145</v>
      </c>
      <c r="G11" s="57"/>
      <c r="H11" s="57"/>
      <c r="I11" s="57" t="s">
        <v>116</v>
      </c>
      <c r="J11" s="57" t="s">
        <v>150</v>
      </c>
      <c r="K11" s="57"/>
      <c r="L11" s="57"/>
      <c r="M11" s="57"/>
      <c r="N11" s="57"/>
      <c r="O11" s="58" t="s">
        <v>97</v>
      </c>
      <c r="P11" s="58" t="s">
        <v>159</v>
      </c>
      <c r="Q11" s="61">
        <f t="shared" si="0"/>
        <v>336538.45759999997</v>
      </c>
      <c r="R11" s="58" t="s">
        <v>97</v>
      </c>
      <c r="S11" s="58" t="s">
        <v>204</v>
      </c>
      <c r="T11" s="57" t="s">
        <v>141</v>
      </c>
      <c r="U11" s="58" t="s">
        <v>204</v>
      </c>
      <c r="V11" s="57"/>
      <c r="W11" s="7"/>
      <c r="X11" s="9">
        <v>290119.36</v>
      </c>
    </row>
    <row r="12" spans="1:24" s="6" customFormat="1" ht="20.399999999999999" x14ac:dyDescent="0.25">
      <c r="A12" s="56" t="s">
        <v>63</v>
      </c>
      <c r="B12" s="58" t="s">
        <v>28</v>
      </c>
      <c r="C12" s="56" t="s">
        <v>67</v>
      </c>
      <c r="D12" s="57" t="s">
        <v>141</v>
      </c>
      <c r="E12" s="58" t="s">
        <v>97</v>
      </c>
      <c r="F12" s="59" t="s">
        <v>145</v>
      </c>
      <c r="G12" s="57"/>
      <c r="H12" s="57"/>
      <c r="I12" s="57" t="s">
        <v>117</v>
      </c>
      <c r="J12" s="57" t="s">
        <v>150</v>
      </c>
      <c r="K12" s="57"/>
      <c r="L12" s="57"/>
      <c r="M12" s="57"/>
      <c r="N12" s="57"/>
      <c r="O12" s="58" t="s">
        <v>97</v>
      </c>
      <c r="P12" s="58" t="s">
        <v>160</v>
      </c>
      <c r="Q12" s="61">
        <f t="shared" si="0"/>
        <v>313879.66719999997</v>
      </c>
      <c r="R12" s="58" t="s">
        <v>97</v>
      </c>
      <c r="S12" s="58" t="s">
        <v>205</v>
      </c>
      <c r="T12" s="57" t="s">
        <v>141</v>
      </c>
      <c r="U12" s="58" t="s">
        <v>205</v>
      </c>
      <c r="V12" s="57"/>
      <c r="W12" s="7"/>
      <c r="X12" s="9">
        <v>270585.92</v>
      </c>
    </row>
    <row r="13" spans="1:24" s="6" customFormat="1" ht="20.399999999999999" x14ac:dyDescent="0.25">
      <c r="A13" s="56" t="s">
        <v>63</v>
      </c>
      <c r="B13" s="58" t="s">
        <v>29</v>
      </c>
      <c r="C13" s="56" t="s">
        <v>68</v>
      </c>
      <c r="D13" s="57" t="s">
        <v>141</v>
      </c>
      <c r="E13" s="58" t="s">
        <v>97</v>
      </c>
      <c r="F13" s="59" t="s">
        <v>145</v>
      </c>
      <c r="G13" s="57"/>
      <c r="H13" s="57"/>
      <c r="I13" s="57" t="s">
        <v>114</v>
      </c>
      <c r="J13" s="57" t="s">
        <v>150</v>
      </c>
      <c r="K13" s="57"/>
      <c r="L13" s="57"/>
      <c r="M13" s="57"/>
      <c r="N13" s="57"/>
      <c r="O13" s="58" t="s">
        <v>97</v>
      </c>
      <c r="P13" s="58" t="s">
        <v>161</v>
      </c>
      <c r="Q13" s="61">
        <f t="shared" si="0"/>
        <v>313856.10759999999</v>
      </c>
      <c r="R13" s="58" t="s">
        <v>97</v>
      </c>
      <c r="S13" s="58" t="s">
        <v>205</v>
      </c>
      <c r="T13" s="57" t="s">
        <v>141</v>
      </c>
      <c r="U13" s="58" t="s">
        <v>205</v>
      </c>
      <c r="V13" s="57"/>
      <c r="W13" s="7"/>
      <c r="X13" s="9">
        <v>270565.61</v>
      </c>
    </row>
    <row r="14" spans="1:24" s="6" customFormat="1" ht="91.8" x14ac:dyDescent="0.25">
      <c r="A14" s="56" t="s">
        <v>63</v>
      </c>
      <c r="B14" s="58" t="s">
        <v>30</v>
      </c>
      <c r="C14" s="56" t="s">
        <v>69</v>
      </c>
      <c r="D14" s="57" t="s">
        <v>141</v>
      </c>
      <c r="E14" s="58" t="s">
        <v>98</v>
      </c>
      <c r="F14" s="59" t="s">
        <v>145</v>
      </c>
      <c r="G14" s="57"/>
      <c r="H14" s="57"/>
      <c r="I14" s="57" t="s">
        <v>118</v>
      </c>
      <c r="J14" s="57" t="s">
        <v>151</v>
      </c>
      <c r="K14" s="57"/>
      <c r="L14" s="57"/>
      <c r="M14" s="57"/>
      <c r="N14" s="57"/>
      <c r="O14" s="58" t="s">
        <v>98</v>
      </c>
      <c r="P14" s="58" t="s">
        <v>162</v>
      </c>
      <c r="Q14" s="61">
        <f t="shared" si="0"/>
        <v>330342.05079999997</v>
      </c>
      <c r="R14" s="58" t="s">
        <v>98</v>
      </c>
      <c r="S14" s="58" t="s">
        <v>206</v>
      </c>
      <c r="T14" s="57" t="s">
        <v>141</v>
      </c>
      <c r="U14" s="58" t="s">
        <v>206</v>
      </c>
      <c r="V14" s="57"/>
      <c r="W14" s="7"/>
      <c r="X14" s="9">
        <v>284777.63</v>
      </c>
    </row>
    <row r="15" spans="1:24" s="6" customFormat="1" ht="20.399999999999999" x14ac:dyDescent="0.25">
      <c r="A15" s="56" t="s">
        <v>63</v>
      </c>
      <c r="B15" s="57" t="s">
        <v>31</v>
      </c>
      <c r="C15" s="56" t="s">
        <v>64</v>
      </c>
      <c r="D15" s="57" t="s">
        <v>141</v>
      </c>
      <c r="E15" s="58" t="s">
        <v>98</v>
      </c>
      <c r="F15" s="59" t="s">
        <v>145</v>
      </c>
      <c r="G15" s="57"/>
      <c r="H15" s="57"/>
      <c r="I15" s="57" t="s">
        <v>119</v>
      </c>
      <c r="J15" s="57" t="s">
        <v>150</v>
      </c>
      <c r="K15" s="57"/>
      <c r="L15" s="57"/>
      <c r="M15" s="57"/>
      <c r="N15" s="57"/>
      <c r="O15" s="58" t="s">
        <v>98</v>
      </c>
      <c r="P15" s="58" t="s">
        <v>163</v>
      </c>
      <c r="Q15" s="61">
        <f t="shared" si="0"/>
        <v>313905.53519999993</v>
      </c>
      <c r="R15" s="58" t="s">
        <v>98</v>
      </c>
      <c r="S15" s="58" t="s">
        <v>206</v>
      </c>
      <c r="T15" s="57" t="s">
        <v>141</v>
      </c>
      <c r="U15" s="58" t="s">
        <v>206</v>
      </c>
      <c r="V15" s="57"/>
      <c r="W15" s="7"/>
      <c r="X15" s="9">
        <v>270608.21999999997</v>
      </c>
    </row>
    <row r="16" spans="1:24" s="6" customFormat="1" ht="20.399999999999999" x14ac:dyDescent="0.25">
      <c r="A16" s="56" t="s">
        <v>63</v>
      </c>
      <c r="B16" s="57" t="s">
        <v>32</v>
      </c>
      <c r="C16" s="56" t="s">
        <v>64</v>
      </c>
      <c r="D16" s="57" t="s">
        <v>141</v>
      </c>
      <c r="E16" s="58" t="s">
        <v>98</v>
      </c>
      <c r="F16" s="59" t="s">
        <v>145</v>
      </c>
      <c r="G16" s="57"/>
      <c r="H16" s="57"/>
      <c r="I16" s="57" t="s">
        <v>119</v>
      </c>
      <c r="J16" s="57" t="s">
        <v>150</v>
      </c>
      <c r="K16" s="57"/>
      <c r="L16" s="57"/>
      <c r="M16" s="57"/>
      <c r="N16" s="57"/>
      <c r="O16" s="58" t="s">
        <v>98</v>
      </c>
      <c r="P16" s="58" t="s">
        <v>164</v>
      </c>
      <c r="Q16" s="61">
        <f t="shared" si="0"/>
        <v>313907.70439999999</v>
      </c>
      <c r="R16" s="58" t="s">
        <v>98</v>
      </c>
      <c r="S16" s="58" t="s">
        <v>206</v>
      </c>
      <c r="T16" s="57" t="s">
        <v>141</v>
      </c>
      <c r="U16" s="58" t="s">
        <v>206</v>
      </c>
      <c r="V16" s="57"/>
      <c r="W16" s="7"/>
      <c r="X16" s="9">
        <v>270610.09000000003</v>
      </c>
    </row>
    <row r="17" spans="1:24" s="6" customFormat="1" ht="20.399999999999999" x14ac:dyDescent="0.25">
      <c r="A17" s="56" t="s">
        <v>63</v>
      </c>
      <c r="B17" s="57" t="s">
        <v>33</v>
      </c>
      <c r="C17" s="56" t="s">
        <v>64</v>
      </c>
      <c r="D17" s="57" t="s">
        <v>141</v>
      </c>
      <c r="E17" s="58" t="s">
        <v>98</v>
      </c>
      <c r="F17" s="59" t="s">
        <v>145</v>
      </c>
      <c r="G17" s="57"/>
      <c r="H17" s="57"/>
      <c r="I17" s="57" t="s">
        <v>119</v>
      </c>
      <c r="J17" s="57" t="s">
        <v>150</v>
      </c>
      <c r="K17" s="57"/>
      <c r="L17" s="57"/>
      <c r="M17" s="57"/>
      <c r="N17" s="57"/>
      <c r="O17" s="58" t="s">
        <v>98</v>
      </c>
      <c r="P17" s="58" t="s">
        <v>165</v>
      </c>
      <c r="Q17" s="61">
        <f t="shared" si="0"/>
        <v>313907.69280000002</v>
      </c>
      <c r="R17" s="58" t="s">
        <v>98</v>
      </c>
      <c r="S17" s="58" t="s">
        <v>206</v>
      </c>
      <c r="T17" s="57" t="s">
        <v>141</v>
      </c>
      <c r="U17" s="58" t="s">
        <v>206</v>
      </c>
      <c r="V17" s="57"/>
      <c r="W17" s="7"/>
      <c r="X17" s="9">
        <v>270610.08</v>
      </c>
    </row>
    <row r="18" spans="1:24" s="6" customFormat="1" ht="20.399999999999999" x14ac:dyDescent="0.25">
      <c r="A18" s="56" t="s">
        <v>63</v>
      </c>
      <c r="B18" s="57" t="s">
        <v>34</v>
      </c>
      <c r="C18" s="56" t="s">
        <v>64</v>
      </c>
      <c r="D18" s="57" t="s">
        <v>141</v>
      </c>
      <c r="E18" s="58" t="s">
        <v>98</v>
      </c>
      <c r="F18" s="59" t="s">
        <v>145</v>
      </c>
      <c r="G18" s="57"/>
      <c r="H18" s="57"/>
      <c r="I18" s="57" t="s">
        <v>119</v>
      </c>
      <c r="J18" s="57" t="s">
        <v>150</v>
      </c>
      <c r="K18" s="57"/>
      <c r="L18" s="57"/>
      <c r="M18" s="57"/>
      <c r="N18" s="57"/>
      <c r="O18" s="58" t="s">
        <v>98</v>
      </c>
      <c r="P18" s="58" t="s">
        <v>166</v>
      </c>
      <c r="Q18" s="61">
        <f t="shared" si="0"/>
        <v>313907.69280000002</v>
      </c>
      <c r="R18" s="58" t="s">
        <v>98</v>
      </c>
      <c r="S18" s="58" t="s">
        <v>206</v>
      </c>
      <c r="T18" s="57" t="s">
        <v>141</v>
      </c>
      <c r="U18" s="58" t="s">
        <v>206</v>
      </c>
      <c r="V18" s="57"/>
      <c r="W18" s="7"/>
      <c r="X18" s="9">
        <v>270610.08</v>
      </c>
    </row>
    <row r="19" spans="1:24" s="6" customFormat="1" ht="20.399999999999999" x14ac:dyDescent="0.25">
      <c r="A19" s="56" t="s">
        <v>63</v>
      </c>
      <c r="B19" s="57" t="s">
        <v>32</v>
      </c>
      <c r="C19" s="56" t="s">
        <v>64</v>
      </c>
      <c r="D19" s="57" t="s">
        <v>141</v>
      </c>
      <c r="E19" s="58" t="s">
        <v>98</v>
      </c>
      <c r="F19" s="59" t="s">
        <v>145</v>
      </c>
      <c r="G19" s="57"/>
      <c r="H19" s="57"/>
      <c r="I19" s="57" t="s">
        <v>119</v>
      </c>
      <c r="J19" s="57" t="s">
        <v>150</v>
      </c>
      <c r="K19" s="57"/>
      <c r="L19" s="57"/>
      <c r="M19" s="57"/>
      <c r="N19" s="57"/>
      <c r="O19" s="58" t="s">
        <v>98</v>
      </c>
      <c r="P19" s="58" t="s">
        <v>167</v>
      </c>
      <c r="Q19" s="61">
        <f t="shared" si="0"/>
        <v>313907.70439999999</v>
      </c>
      <c r="R19" s="58" t="s">
        <v>98</v>
      </c>
      <c r="S19" s="58" t="s">
        <v>206</v>
      </c>
      <c r="T19" s="57" t="s">
        <v>141</v>
      </c>
      <c r="U19" s="58" t="s">
        <v>206</v>
      </c>
      <c r="V19" s="57"/>
      <c r="W19" s="7"/>
      <c r="X19" s="9">
        <v>270610.09000000003</v>
      </c>
    </row>
    <row r="20" spans="1:24" s="6" customFormat="1" ht="20.399999999999999" x14ac:dyDescent="0.25">
      <c r="A20" s="56" t="s">
        <v>63</v>
      </c>
      <c r="B20" s="57" t="s">
        <v>35</v>
      </c>
      <c r="C20" s="56" t="s">
        <v>64</v>
      </c>
      <c r="D20" s="57" t="s">
        <v>141</v>
      </c>
      <c r="E20" s="58" t="s">
        <v>98</v>
      </c>
      <c r="F20" s="59" t="s">
        <v>145</v>
      </c>
      <c r="G20" s="57"/>
      <c r="H20" s="57"/>
      <c r="I20" s="57" t="s">
        <v>119</v>
      </c>
      <c r="J20" s="57" t="s">
        <v>150</v>
      </c>
      <c r="K20" s="57"/>
      <c r="L20" s="57"/>
      <c r="M20" s="57"/>
      <c r="N20" s="57"/>
      <c r="O20" s="58" t="s">
        <v>98</v>
      </c>
      <c r="P20" s="58" t="s">
        <v>168</v>
      </c>
      <c r="Q20" s="61">
        <f t="shared" si="0"/>
        <v>312828.83480000001</v>
      </c>
      <c r="R20" s="58" t="s">
        <v>98</v>
      </c>
      <c r="S20" s="58" t="s">
        <v>206</v>
      </c>
      <c r="T20" s="57" t="s">
        <v>141</v>
      </c>
      <c r="U20" s="58" t="s">
        <v>206</v>
      </c>
      <c r="V20" s="57"/>
      <c r="W20" s="7"/>
      <c r="X20" s="9">
        <v>269680.03000000003</v>
      </c>
    </row>
    <row r="21" spans="1:24" s="6" customFormat="1" ht="112.2" x14ac:dyDescent="0.25">
      <c r="A21" s="56" t="s">
        <v>63</v>
      </c>
      <c r="B21" s="57" t="s">
        <v>36</v>
      </c>
      <c r="C21" s="56" t="s">
        <v>70</v>
      </c>
      <c r="D21" s="57" t="s">
        <v>141</v>
      </c>
      <c r="E21" s="58" t="s">
        <v>98</v>
      </c>
      <c r="F21" s="59" t="s">
        <v>145</v>
      </c>
      <c r="G21" s="57"/>
      <c r="H21" s="57"/>
      <c r="I21" s="57" t="s">
        <v>120</v>
      </c>
      <c r="J21" s="57" t="s">
        <v>152</v>
      </c>
      <c r="K21" s="57"/>
      <c r="L21" s="57"/>
      <c r="M21" s="57"/>
      <c r="N21" s="57"/>
      <c r="O21" s="58" t="s">
        <v>98</v>
      </c>
      <c r="P21" s="58" t="s">
        <v>169</v>
      </c>
      <c r="Q21" s="61">
        <f t="shared" si="0"/>
        <v>769230.75359999994</v>
      </c>
      <c r="R21" s="58" t="s">
        <v>98</v>
      </c>
      <c r="S21" s="58" t="s">
        <v>207</v>
      </c>
      <c r="T21" s="57" t="s">
        <v>141</v>
      </c>
      <c r="U21" s="58" t="s">
        <v>207</v>
      </c>
      <c r="V21" s="57"/>
      <c r="W21" s="7"/>
      <c r="X21" s="9">
        <v>663129.96</v>
      </c>
    </row>
    <row r="22" spans="1:24" s="6" customFormat="1" ht="51" x14ac:dyDescent="0.25">
      <c r="A22" s="56" t="s">
        <v>63</v>
      </c>
      <c r="B22" s="57" t="s">
        <v>37</v>
      </c>
      <c r="C22" s="56" t="s">
        <v>71</v>
      </c>
      <c r="D22" s="57" t="s">
        <v>141</v>
      </c>
      <c r="E22" s="58" t="s">
        <v>98</v>
      </c>
      <c r="F22" s="59" t="s">
        <v>145</v>
      </c>
      <c r="G22" s="57"/>
      <c r="H22" s="57"/>
      <c r="I22" s="57" t="s">
        <v>120</v>
      </c>
      <c r="J22" s="57" t="s">
        <v>152</v>
      </c>
      <c r="K22" s="57"/>
      <c r="L22" s="57"/>
      <c r="M22" s="57"/>
      <c r="N22" s="57"/>
      <c r="O22" s="58" t="s">
        <v>98</v>
      </c>
      <c r="P22" s="58" t="s">
        <v>170</v>
      </c>
      <c r="Q22" s="61">
        <f t="shared" si="0"/>
        <v>516892.12559999991</v>
      </c>
      <c r="R22" s="58" t="s">
        <v>98</v>
      </c>
      <c r="S22" s="58" t="s">
        <v>208</v>
      </c>
      <c r="T22" s="57" t="s">
        <v>141</v>
      </c>
      <c r="U22" s="58" t="s">
        <v>208</v>
      </c>
      <c r="V22" s="57"/>
      <c r="W22" s="7"/>
      <c r="X22" s="9">
        <v>445596.66</v>
      </c>
    </row>
    <row r="23" spans="1:24" s="6" customFormat="1" ht="183.6" x14ac:dyDescent="0.25">
      <c r="A23" s="56" t="s">
        <v>63</v>
      </c>
      <c r="B23" s="57" t="s">
        <v>38</v>
      </c>
      <c r="C23" s="56" t="s">
        <v>72</v>
      </c>
      <c r="D23" s="57" t="s">
        <v>141</v>
      </c>
      <c r="E23" s="58" t="s">
        <v>98</v>
      </c>
      <c r="F23" s="59" t="s">
        <v>145</v>
      </c>
      <c r="G23" s="57"/>
      <c r="H23" s="57"/>
      <c r="I23" s="57" t="s">
        <v>120</v>
      </c>
      <c r="J23" s="57" t="s">
        <v>152</v>
      </c>
      <c r="K23" s="57"/>
      <c r="L23" s="57"/>
      <c r="M23" s="57"/>
      <c r="N23" s="57"/>
      <c r="O23" s="58" t="s">
        <v>98</v>
      </c>
      <c r="P23" s="58" t="s">
        <v>171</v>
      </c>
      <c r="Q23" s="61">
        <f t="shared" si="0"/>
        <v>571767.58439999993</v>
      </c>
      <c r="R23" s="58" t="s">
        <v>98</v>
      </c>
      <c r="S23" s="58" t="s">
        <v>208</v>
      </c>
      <c r="T23" s="57" t="s">
        <v>141</v>
      </c>
      <c r="U23" s="58" t="s">
        <v>208</v>
      </c>
      <c r="V23" s="57"/>
      <c r="W23" s="7"/>
      <c r="X23" s="9">
        <v>492903.09</v>
      </c>
    </row>
    <row r="24" spans="1:24" s="6" customFormat="1" ht="142.80000000000001" x14ac:dyDescent="0.25">
      <c r="A24" s="56" t="s">
        <v>63</v>
      </c>
      <c r="B24" s="57" t="s">
        <v>39</v>
      </c>
      <c r="C24" s="56" t="s">
        <v>73</v>
      </c>
      <c r="D24" s="57" t="s">
        <v>141</v>
      </c>
      <c r="E24" s="58" t="s">
        <v>98</v>
      </c>
      <c r="F24" s="59" t="s">
        <v>145</v>
      </c>
      <c r="G24" s="57"/>
      <c r="H24" s="57"/>
      <c r="I24" s="57" t="s">
        <v>120</v>
      </c>
      <c r="J24" s="57" t="s">
        <v>152</v>
      </c>
      <c r="K24" s="57"/>
      <c r="L24" s="57"/>
      <c r="M24" s="57"/>
      <c r="N24" s="57"/>
      <c r="O24" s="58" t="s">
        <v>98</v>
      </c>
      <c r="P24" s="58" t="s">
        <v>172</v>
      </c>
      <c r="Q24" s="61">
        <f t="shared" si="0"/>
        <v>384606.4448</v>
      </c>
      <c r="R24" s="58" t="s">
        <v>98</v>
      </c>
      <c r="S24" s="58" t="s">
        <v>208</v>
      </c>
      <c r="T24" s="57" t="s">
        <v>141</v>
      </c>
      <c r="U24" s="58" t="s">
        <v>208</v>
      </c>
      <c r="V24" s="57"/>
      <c r="W24" s="7"/>
      <c r="X24" s="9">
        <v>331557.28000000003</v>
      </c>
    </row>
    <row r="25" spans="1:24" s="6" customFormat="1" ht="20.399999999999999" x14ac:dyDescent="0.25">
      <c r="A25" s="56" t="s">
        <v>63</v>
      </c>
      <c r="B25" s="57" t="s">
        <v>40</v>
      </c>
      <c r="C25" s="56" t="s">
        <v>74</v>
      </c>
      <c r="D25" s="57" t="s">
        <v>141</v>
      </c>
      <c r="E25" s="58" t="s">
        <v>98</v>
      </c>
      <c r="F25" s="59" t="s">
        <v>145</v>
      </c>
      <c r="G25" s="57"/>
      <c r="H25" s="57"/>
      <c r="I25" s="57" t="s">
        <v>121</v>
      </c>
      <c r="J25" s="57"/>
      <c r="K25" s="57"/>
      <c r="L25" s="57"/>
      <c r="M25" s="57"/>
      <c r="N25" s="57"/>
      <c r="O25" s="58" t="s">
        <v>98</v>
      </c>
      <c r="P25" s="58" t="s">
        <v>173</v>
      </c>
      <c r="Q25" s="61">
        <f t="shared" si="0"/>
        <v>673076.91519999993</v>
      </c>
      <c r="R25" s="58" t="s">
        <v>98</v>
      </c>
      <c r="S25" s="58" t="s">
        <v>207</v>
      </c>
      <c r="T25" s="57" t="s">
        <v>141</v>
      </c>
      <c r="U25" s="58" t="s">
        <v>207</v>
      </c>
      <c r="V25" s="57"/>
      <c r="W25" s="7"/>
      <c r="X25" s="9">
        <v>580238.72</v>
      </c>
    </row>
    <row r="26" spans="1:24" s="6" customFormat="1" ht="112.2" x14ac:dyDescent="0.25">
      <c r="A26" s="56" t="s">
        <v>63</v>
      </c>
      <c r="B26" s="57" t="s">
        <v>41</v>
      </c>
      <c r="C26" s="56" t="s">
        <v>75</v>
      </c>
      <c r="D26" s="57" t="s">
        <v>141</v>
      </c>
      <c r="E26" s="58" t="s">
        <v>98</v>
      </c>
      <c r="F26" s="59" t="s">
        <v>145</v>
      </c>
      <c r="G26" s="57"/>
      <c r="H26" s="57"/>
      <c r="I26" s="57" t="s">
        <v>122</v>
      </c>
      <c r="J26" s="57" t="s">
        <v>153</v>
      </c>
      <c r="K26" s="57"/>
      <c r="L26" s="57"/>
      <c r="M26" s="57"/>
      <c r="N26" s="57"/>
      <c r="O26" s="58" t="s">
        <v>98</v>
      </c>
      <c r="P26" s="58" t="s">
        <v>174</v>
      </c>
      <c r="Q26" s="61">
        <f t="shared" si="0"/>
        <v>721144.55439999991</v>
      </c>
      <c r="R26" s="58" t="s">
        <v>98</v>
      </c>
      <c r="S26" s="58" t="s">
        <v>207</v>
      </c>
      <c r="T26" s="57" t="s">
        <v>141</v>
      </c>
      <c r="U26" s="58" t="s">
        <v>207</v>
      </c>
      <c r="V26" s="57"/>
      <c r="W26" s="7"/>
      <c r="X26" s="9">
        <v>621676.34</v>
      </c>
    </row>
    <row r="27" spans="1:24" s="6" customFormat="1" ht="20.399999999999999" x14ac:dyDescent="0.25">
      <c r="A27" s="56" t="s">
        <v>63</v>
      </c>
      <c r="B27" s="58" t="s">
        <v>42</v>
      </c>
      <c r="C27" s="56" t="s">
        <v>64</v>
      </c>
      <c r="D27" s="57" t="s">
        <v>141</v>
      </c>
      <c r="E27" s="58" t="s">
        <v>98</v>
      </c>
      <c r="F27" s="59" t="s">
        <v>145</v>
      </c>
      <c r="G27" s="57"/>
      <c r="H27" s="57"/>
      <c r="I27" s="57" t="s">
        <v>123</v>
      </c>
      <c r="J27" s="57"/>
      <c r="K27" s="57"/>
      <c r="L27" s="57"/>
      <c r="M27" s="57"/>
      <c r="N27" s="57"/>
      <c r="O27" s="58" t="s">
        <v>98</v>
      </c>
      <c r="P27" s="58" t="s">
        <v>175</v>
      </c>
      <c r="Q27" s="61">
        <f t="shared" si="0"/>
        <v>321704.25</v>
      </c>
      <c r="R27" s="58" t="s">
        <v>98</v>
      </c>
      <c r="S27" s="58" t="s">
        <v>209</v>
      </c>
      <c r="T27" s="57" t="s">
        <v>141</v>
      </c>
      <c r="U27" s="58" t="s">
        <v>209</v>
      </c>
      <c r="V27" s="57"/>
      <c r="W27" s="7"/>
      <c r="X27" s="9">
        <v>277331.25</v>
      </c>
    </row>
    <row r="28" spans="1:24" s="6" customFormat="1" ht="30.6" x14ac:dyDescent="0.25">
      <c r="A28" s="56" t="s">
        <v>63</v>
      </c>
      <c r="B28" s="57" t="s">
        <v>43</v>
      </c>
      <c r="C28" s="56" t="s">
        <v>76</v>
      </c>
      <c r="D28" s="57" t="s">
        <v>141</v>
      </c>
      <c r="E28" s="58" t="s">
        <v>98</v>
      </c>
      <c r="F28" s="59" t="s">
        <v>145</v>
      </c>
      <c r="G28" s="57"/>
      <c r="H28" s="57"/>
      <c r="I28" s="57" t="s">
        <v>124</v>
      </c>
      <c r="J28" s="57" t="s">
        <v>150</v>
      </c>
      <c r="K28" s="57"/>
      <c r="L28" s="57"/>
      <c r="M28" s="57"/>
      <c r="N28" s="57"/>
      <c r="O28" s="58" t="s">
        <v>98</v>
      </c>
      <c r="P28" s="58" t="s">
        <v>176</v>
      </c>
      <c r="Q28" s="61">
        <f t="shared" si="0"/>
        <v>471422.76</v>
      </c>
      <c r="R28" s="58" t="s">
        <v>98</v>
      </c>
      <c r="S28" s="58" t="s">
        <v>208</v>
      </c>
      <c r="T28" s="57" t="s">
        <v>141</v>
      </c>
      <c r="U28" s="58" t="s">
        <v>208</v>
      </c>
      <c r="V28" s="57"/>
      <c r="W28" s="7"/>
      <c r="X28" s="9">
        <v>406398.93103448278</v>
      </c>
    </row>
    <row r="29" spans="1:24" s="6" customFormat="1" ht="30.6" x14ac:dyDescent="0.25">
      <c r="A29" s="56" t="s">
        <v>63</v>
      </c>
      <c r="B29" s="58" t="s">
        <v>28</v>
      </c>
      <c r="C29" s="56" t="s">
        <v>77</v>
      </c>
      <c r="D29" s="57" t="s">
        <v>141</v>
      </c>
      <c r="E29" s="58" t="s">
        <v>98</v>
      </c>
      <c r="F29" s="59" t="s">
        <v>145</v>
      </c>
      <c r="G29" s="57"/>
      <c r="H29" s="57"/>
      <c r="I29" s="57" t="s">
        <v>123</v>
      </c>
      <c r="J29" s="57"/>
      <c r="K29" s="57"/>
      <c r="L29" s="57"/>
      <c r="M29" s="57"/>
      <c r="N29" s="57"/>
      <c r="O29" s="58" t="s">
        <v>98</v>
      </c>
      <c r="P29" s="58" t="s">
        <v>177</v>
      </c>
      <c r="Q29" s="61">
        <f t="shared" si="0"/>
        <v>769230.75359999994</v>
      </c>
      <c r="R29" s="58" t="s">
        <v>98</v>
      </c>
      <c r="S29" s="58" t="s">
        <v>210</v>
      </c>
      <c r="T29" s="57" t="s">
        <v>141</v>
      </c>
      <c r="U29" s="58" t="s">
        <v>210</v>
      </c>
      <c r="V29" s="57"/>
      <c r="W29" s="7"/>
      <c r="X29" s="9">
        <v>663129.96</v>
      </c>
    </row>
    <row r="30" spans="1:24" s="6" customFormat="1" ht="20.399999999999999" x14ac:dyDescent="0.25">
      <c r="A30" s="56" t="s">
        <v>63</v>
      </c>
      <c r="B30" s="58" t="s">
        <v>44</v>
      </c>
      <c r="C30" s="56" t="s">
        <v>64</v>
      </c>
      <c r="D30" s="57" t="s">
        <v>141</v>
      </c>
      <c r="E30" s="58" t="s">
        <v>99</v>
      </c>
      <c r="F30" s="59" t="s">
        <v>145</v>
      </c>
      <c r="G30" s="57"/>
      <c r="H30" s="57"/>
      <c r="I30" s="57" t="s">
        <v>125</v>
      </c>
      <c r="J30" s="57" t="s">
        <v>150</v>
      </c>
      <c r="K30" s="57"/>
      <c r="L30" s="57"/>
      <c r="M30" s="57"/>
      <c r="N30" s="57"/>
      <c r="O30" s="58" t="s">
        <v>99</v>
      </c>
      <c r="P30" s="58" t="s">
        <v>178</v>
      </c>
      <c r="Q30" s="61">
        <f t="shared" si="0"/>
        <v>1057692.3</v>
      </c>
      <c r="R30" s="58" t="s">
        <v>99</v>
      </c>
      <c r="S30" s="58" t="s">
        <v>211</v>
      </c>
      <c r="T30" s="57" t="s">
        <v>141</v>
      </c>
      <c r="U30" s="58" t="s">
        <v>211</v>
      </c>
      <c r="V30" s="57"/>
      <c r="W30" s="7"/>
      <c r="X30" s="9">
        <v>911803.70689655188</v>
      </c>
    </row>
    <row r="31" spans="1:24" s="6" customFormat="1" ht="30.6" x14ac:dyDescent="0.25">
      <c r="A31" s="56" t="s">
        <v>63</v>
      </c>
      <c r="B31" s="58" t="s">
        <v>45</v>
      </c>
      <c r="C31" s="56" t="s">
        <v>78</v>
      </c>
      <c r="D31" s="57" t="s">
        <v>141</v>
      </c>
      <c r="E31" s="58" t="s">
        <v>100</v>
      </c>
      <c r="F31" s="59" t="s">
        <v>145</v>
      </c>
      <c r="G31" s="57"/>
      <c r="H31" s="57"/>
      <c r="I31" s="57" t="s">
        <v>123</v>
      </c>
      <c r="J31" s="57"/>
      <c r="K31" s="57"/>
      <c r="L31" s="57"/>
      <c r="M31" s="57"/>
      <c r="N31" s="57"/>
      <c r="O31" s="58" t="s">
        <v>100</v>
      </c>
      <c r="P31" s="58" t="s">
        <v>179</v>
      </c>
      <c r="Q31" s="61">
        <f t="shared" si="0"/>
        <v>625000</v>
      </c>
      <c r="R31" s="58" t="s">
        <v>100</v>
      </c>
      <c r="S31" s="58" t="s">
        <v>212</v>
      </c>
      <c r="T31" s="57" t="s">
        <v>141</v>
      </c>
      <c r="U31" s="58" t="s">
        <v>212</v>
      </c>
      <c r="V31" s="57"/>
      <c r="W31" s="7"/>
      <c r="X31" s="9">
        <v>538793.10344827594</v>
      </c>
    </row>
    <row r="32" spans="1:24" s="6" customFormat="1" ht="20.399999999999999" x14ac:dyDescent="0.25">
      <c r="A32" s="56" t="s">
        <v>63</v>
      </c>
      <c r="B32" s="58" t="s">
        <v>46</v>
      </c>
      <c r="C32" s="56" t="s">
        <v>64</v>
      </c>
      <c r="D32" s="57" t="s">
        <v>141</v>
      </c>
      <c r="E32" s="58" t="s">
        <v>101</v>
      </c>
      <c r="F32" s="59"/>
      <c r="G32" s="57"/>
      <c r="H32" s="57"/>
      <c r="I32" s="57" t="s">
        <v>125</v>
      </c>
      <c r="J32" s="57" t="s">
        <v>150</v>
      </c>
      <c r="K32" s="57"/>
      <c r="L32" s="57"/>
      <c r="M32" s="57"/>
      <c r="N32" s="57"/>
      <c r="O32" s="58" t="s">
        <v>101</v>
      </c>
      <c r="P32" s="58" t="s">
        <v>180</v>
      </c>
      <c r="Q32" s="61">
        <f t="shared" si="0"/>
        <v>384615.38</v>
      </c>
      <c r="R32" s="58" t="s">
        <v>101</v>
      </c>
      <c r="S32" s="58" t="s">
        <v>213</v>
      </c>
      <c r="T32" s="57" t="s">
        <v>141</v>
      </c>
      <c r="U32" s="58" t="s">
        <v>213</v>
      </c>
      <c r="V32" s="57"/>
      <c r="W32" s="7"/>
      <c r="X32" s="9">
        <v>331564.9827586207</v>
      </c>
    </row>
    <row r="33" spans="1:24" s="6" customFormat="1" ht="20.399999999999999" x14ac:dyDescent="0.25">
      <c r="A33" s="56" t="s">
        <v>63</v>
      </c>
      <c r="B33" s="58" t="s">
        <v>47</v>
      </c>
      <c r="C33" s="56" t="s">
        <v>64</v>
      </c>
      <c r="D33" s="57" t="s">
        <v>141</v>
      </c>
      <c r="E33" s="58" t="s">
        <v>102</v>
      </c>
      <c r="F33" s="59" t="s">
        <v>145</v>
      </c>
      <c r="G33" s="57"/>
      <c r="H33" s="57"/>
      <c r="I33" s="57" t="s">
        <v>123</v>
      </c>
      <c r="J33" s="57"/>
      <c r="K33" s="57"/>
      <c r="L33" s="57"/>
      <c r="M33" s="57"/>
      <c r="N33" s="57"/>
      <c r="O33" s="58" t="s">
        <v>102</v>
      </c>
      <c r="P33" s="58" t="s">
        <v>181</v>
      </c>
      <c r="Q33" s="61">
        <f t="shared" si="0"/>
        <v>384583.60000000003</v>
      </c>
      <c r="R33" s="58" t="s">
        <v>102</v>
      </c>
      <c r="S33" s="58" t="s">
        <v>214</v>
      </c>
      <c r="T33" s="57" t="s">
        <v>141</v>
      </c>
      <c r="U33" s="58" t="s">
        <v>214</v>
      </c>
      <c r="V33" s="57"/>
      <c r="W33" s="7"/>
      <c r="X33" s="9">
        <v>331537.58620689658</v>
      </c>
    </row>
    <row r="34" spans="1:24" s="6" customFormat="1" ht="20.399999999999999" x14ac:dyDescent="0.25">
      <c r="A34" s="56" t="s">
        <v>63</v>
      </c>
      <c r="B34" s="58" t="s">
        <v>48</v>
      </c>
      <c r="C34" s="56" t="s">
        <v>64</v>
      </c>
      <c r="D34" s="57" t="s">
        <v>141</v>
      </c>
      <c r="E34" s="58" t="s">
        <v>103</v>
      </c>
      <c r="F34" s="59" t="s">
        <v>145</v>
      </c>
      <c r="G34" s="57"/>
      <c r="H34" s="57"/>
      <c r="I34" s="57" t="s">
        <v>126</v>
      </c>
      <c r="J34" s="57" t="s">
        <v>154</v>
      </c>
      <c r="K34" s="57"/>
      <c r="L34" s="57"/>
      <c r="M34" s="57"/>
      <c r="N34" s="57"/>
      <c r="O34" s="58" t="s">
        <v>103</v>
      </c>
      <c r="P34" s="58" t="s">
        <v>182</v>
      </c>
      <c r="Q34" s="61">
        <f t="shared" si="0"/>
        <v>384615.16</v>
      </c>
      <c r="R34" s="58" t="s">
        <v>103</v>
      </c>
      <c r="S34" s="58" t="s">
        <v>215</v>
      </c>
      <c r="T34" s="57" t="s">
        <v>141</v>
      </c>
      <c r="U34" s="58" t="s">
        <v>215</v>
      </c>
      <c r="V34" s="57"/>
      <c r="W34" s="7"/>
      <c r="X34" s="9">
        <v>331564.79310344829</v>
      </c>
    </row>
    <row r="35" spans="1:24" s="6" customFormat="1" ht="20.399999999999999" x14ac:dyDescent="0.25">
      <c r="A35" s="56" t="s">
        <v>63</v>
      </c>
      <c r="B35" s="57" t="s">
        <v>49</v>
      </c>
      <c r="C35" s="56" t="s">
        <v>79</v>
      </c>
      <c r="D35" s="57" t="s">
        <v>141</v>
      </c>
      <c r="E35" s="58" t="s">
        <v>104</v>
      </c>
      <c r="F35" s="59" t="s">
        <v>145</v>
      </c>
      <c r="G35" s="57"/>
      <c r="H35" s="57"/>
      <c r="I35" s="57" t="s">
        <v>127</v>
      </c>
      <c r="J35" s="57" t="s">
        <v>150</v>
      </c>
      <c r="K35" s="57"/>
      <c r="L35" s="57"/>
      <c r="M35" s="57"/>
      <c r="N35" s="57"/>
      <c r="O35" s="58" t="s">
        <v>104</v>
      </c>
      <c r="P35" s="58" t="s">
        <v>183</v>
      </c>
      <c r="Q35" s="61">
        <f t="shared" si="0"/>
        <v>414362.4632</v>
      </c>
      <c r="R35" s="58" t="s">
        <v>104</v>
      </c>
      <c r="S35" s="58" t="s">
        <v>216</v>
      </c>
      <c r="T35" s="57" t="s">
        <v>141</v>
      </c>
      <c r="U35" s="58" t="s">
        <v>216</v>
      </c>
      <c r="V35" s="57"/>
      <c r="W35" s="7"/>
      <c r="X35" s="9">
        <v>357209.02</v>
      </c>
    </row>
    <row r="36" spans="1:24" s="6" customFormat="1" ht="20.399999999999999" x14ac:dyDescent="0.25">
      <c r="A36" s="56" t="s">
        <v>63</v>
      </c>
      <c r="B36" s="57" t="s">
        <v>50</v>
      </c>
      <c r="C36" s="56" t="s">
        <v>79</v>
      </c>
      <c r="D36" s="57" t="s">
        <v>141</v>
      </c>
      <c r="E36" s="58" t="s">
        <v>105</v>
      </c>
      <c r="F36" s="59" t="s">
        <v>145</v>
      </c>
      <c r="G36" s="57"/>
      <c r="H36" s="57"/>
      <c r="I36" s="57" t="s">
        <v>128</v>
      </c>
      <c r="J36" s="57" t="s">
        <v>154</v>
      </c>
      <c r="K36" s="57"/>
      <c r="L36" s="57"/>
      <c r="M36" s="57"/>
      <c r="N36" s="57"/>
      <c r="O36" s="58" t="s">
        <v>105</v>
      </c>
      <c r="P36" s="58" t="s">
        <v>184</v>
      </c>
      <c r="Q36" s="61">
        <f t="shared" si="0"/>
        <v>574086.71439999994</v>
      </c>
      <c r="R36" s="58" t="s">
        <v>105</v>
      </c>
      <c r="S36" s="58" t="s">
        <v>217</v>
      </c>
      <c r="T36" s="57" t="s">
        <v>141</v>
      </c>
      <c r="U36" s="58" t="s">
        <v>217</v>
      </c>
      <c r="V36" s="57"/>
      <c r="W36" s="7"/>
      <c r="X36" s="9">
        <v>494902.34</v>
      </c>
    </row>
    <row r="37" spans="1:24" s="6" customFormat="1" ht="30.6" x14ac:dyDescent="0.25">
      <c r="A37" s="56" t="s">
        <v>63</v>
      </c>
      <c r="B37" s="58" t="s">
        <v>51</v>
      </c>
      <c r="C37" s="56" t="s">
        <v>80</v>
      </c>
      <c r="D37" s="57" t="s">
        <v>141</v>
      </c>
      <c r="E37" s="58" t="s">
        <v>105</v>
      </c>
      <c r="F37" s="59" t="s">
        <v>145</v>
      </c>
      <c r="G37" s="57"/>
      <c r="H37" s="57"/>
      <c r="I37" s="57" t="s">
        <v>129</v>
      </c>
      <c r="J37" s="57" t="s">
        <v>150</v>
      </c>
      <c r="K37" s="57"/>
      <c r="L37" s="57"/>
      <c r="M37" s="57"/>
      <c r="N37" s="57"/>
      <c r="O37" s="58" t="s">
        <v>105</v>
      </c>
      <c r="P37" s="58" t="s">
        <v>185</v>
      </c>
      <c r="Q37" s="61">
        <f t="shared" si="0"/>
        <v>698727.80960000004</v>
      </c>
      <c r="R37" s="58" t="s">
        <v>105</v>
      </c>
      <c r="S37" s="58" t="s">
        <v>218</v>
      </c>
      <c r="T37" s="57" t="s">
        <v>141</v>
      </c>
      <c r="U37" s="58" t="s">
        <v>218</v>
      </c>
      <c r="V37" s="57"/>
      <c r="W37" s="7"/>
      <c r="X37" s="9">
        <v>602351.56000000006</v>
      </c>
    </row>
    <row r="38" spans="1:24" s="6" customFormat="1" ht="20.399999999999999" x14ac:dyDescent="0.25">
      <c r="A38" s="56" t="s">
        <v>63</v>
      </c>
      <c r="B38" s="57" t="s">
        <v>52</v>
      </c>
      <c r="C38" s="56" t="s">
        <v>64</v>
      </c>
      <c r="D38" s="57" t="s">
        <v>141</v>
      </c>
      <c r="E38" s="58" t="s">
        <v>106</v>
      </c>
      <c r="F38" s="59" t="s">
        <v>145</v>
      </c>
      <c r="G38" s="57"/>
      <c r="H38" s="57"/>
      <c r="I38" s="57" t="s">
        <v>130</v>
      </c>
      <c r="J38" s="57" t="s">
        <v>155</v>
      </c>
      <c r="K38" s="57"/>
      <c r="L38" s="57"/>
      <c r="M38" s="57"/>
      <c r="N38" s="57"/>
      <c r="O38" s="58" t="s">
        <v>106</v>
      </c>
      <c r="P38" s="58" t="s">
        <v>186</v>
      </c>
      <c r="Q38" s="61">
        <f t="shared" si="0"/>
        <v>419349.27</v>
      </c>
      <c r="R38" s="58" t="s">
        <v>106</v>
      </c>
      <c r="S38" s="58" t="s">
        <v>219</v>
      </c>
      <c r="T38" s="57" t="s">
        <v>141</v>
      </c>
      <c r="U38" s="58" t="s">
        <v>219</v>
      </c>
      <c r="V38" s="57"/>
      <c r="W38" s="7"/>
      <c r="X38" s="9">
        <f>419349.27/1.16</f>
        <v>361507.99137931038</v>
      </c>
    </row>
    <row r="39" spans="1:24" s="6" customFormat="1" ht="20.399999999999999" x14ac:dyDescent="0.25">
      <c r="A39" s="56" t="s">
        <v>63</v>
      </c>
      <c r="B39" s="57" t="s">
        <v>53</v>
      </c>
      <c r="C39" s="56" t="s">
        <v>81</v>
      </c>
      <c r="D39" s="57" t="s">
        <v>141</v>
      </c>
      <c r="E39" s="58" t="s">
        <v>106</v>
      </c>
      <c r="F39" s="59" t="s">
        <v>145</v>
      </c>
      <c r="G39" s="57"/>
      <c r="H39" s="57"/>
      <c r="I39" s="57" t="s">
        <v>130</v>
      </c>
      <c r="J39" s="57" t="s">
        <v>155</v>
      </c>
      <c r="K39" s="57"/>
      <c r="L39" s="57"/>
      <c r="M39" s="57"/>
      <c r="N39" s="57"/>
      <c r="O39" s="58" t="s">
        <v>106</v>
      </c>
      <c r="P39" s="58" t="s">
        <v>187</v>
      </c>
      <c r="Q39" s="61">
        <f t="shared" si="0"/>
        <v>291294.40000000002</v>
      </c>
      <c r="R39" s="58" t="s">
        <v>106</v>
      </c>
      <c r="S39" s="58" t="s">
        <v>220</v>
      </c>
      <c r="T39" s="57" t="s">
        <v>141</v>
      </c>
      <c r="U39" s="58" t="s">
        <v>220</v>
      </c>
      <c r="V39" s="57"/>
      <c r="W39" s="7"/>
      <c r="X39" s="9">
        <f>291294.4/1.16</f>
        <v>251115.86206896557</v>
      </c>
    </row>
    <row r="40" spans="1:24" s="6" customFormat="1" ht="30.6" x14ac:dyDescent="0.25">
      <c r="A40" s="56" t="s">
        <v>63</v>
      </c>
      <c r="B40" s="57" t="s">
        <v>54</v>
      </c>
      <c r="C40" s="56" t="s">
        <v>82</v>
      </c>
      <c r="D40" s="57" t="s">
        <v>141</v>
      </c>
      <c r="E40" s="58" t="s">
        <v>106</v>
      </c>
      <c r="F40" s="59" t="s">
        <v>145</v>
      </c>
      <c r="G40" s="57"/>
      <c r="H40" s="57"/>
      <c r="I40" s="57" t="s">
        <v>130</v>
      </c>
      <c r="J40" s="57" t="s">
        <v>155</v>
      </c>
      <c r="K40" s="57"/>
      <c r="L40" s="57"/>
      <c r="M40" s="57"/>
      <c r="N40" s="57"/>
      <c r="O40" s="58" t="s">
        <v>106</v>
      </c>
      <c r="P40" s="58" t="s">
        <v>188</v>
      </c>
      <c r="Q40" s="61">
        <f t="shared" si="0"/>
        <v>271506.38</v>
      </c>
      <c r="R40" s="58" t="s">
        <v>106</v>
      </c>
      <c r="S40" s="58" t="s">
        <v>220</v>
      </c>
      <c r="T40" s="57" t="s">
        <v>141</v>
      </c>
      <c r="U40" s="58" t="s">
        <v>220</v>
      </c>
      <c r="V40" s="57"/>
      <c r="W40" s="7"/>
      <c r="X40" s="9">
        <f>271506.38/1.16</f>
        <v>234057.22413793104</v>
      </c>
    </row>
    <row r="41" spans="1:24" s="6" customFormat="1" ht="20.399999999999999" x14ac:dyDescent="0.25">
      <c r="A41" s="56" t="s">
        <v>63</v>
      </c>
      <c r="B41" s="57" t="s">
        <v>52</v>
      </c>
      <c r="C41" s="56" t="s">
        <v>81</v>
      </c>
      <c r="D41" s="57" t="s">
        <v>141</v>
      </c>
      <c r="E41" s="58" t="s">
        <v>106</v>
      </c>
      <c r="F41" s="59" t="s">
        <v>145</v>
      </c>
      <c r="G41" s="57"/>
      <c r="H41" s="57"/>
      <c r="I41" s="57" t="s">
        <v>130</v>
      </c>
      <c r="J41" s="57" t="s">
        <v>155</v>
      </c>
      <c r="K41" s="57"/>
      <c r="L41" s="57"/>
      <c r="M41" s="57"/>
      <c r="N41" s="57"/>
      <c r="O41" s="58" t="s">
        <v>106</v>
      </c>
      <c r="P41" s="58" t="s">
        <v>189</v>
      </c>
      <c r="Q41" s="61">
        <f t="shared" si="0"/>
        <v>383188.69</v>
      </c>
      <c r="R41" s="58" t="s">
        <v>106</v>
      </c>
      <c r="S41" s="58" t="s">
        <v>219</v>
      </c>
      <c r="T41" s="57" t="s">
        <v>141</v>
      </c>
      <c r="U41" s="58" t="s">
        <v>219</v>
      </c>
      <c r="V41" s="57"/>
      <c r="W41" s="7"/>
      <c r="X41" s="9">
        <f>383188.69/1.16</f>
        <v>330335.0775862069</v>
      </c>
    </row>
    <row r="42" spans="1:24" s="6" customFormat="1" ht="20.399999999999999" x14ac:dyDescent="0.25">
      <c r="A42" s="56" t="s">
        <v>63</v>
      </c>
      <c r="B42" s="57" t="s">
        <v>55</v>
      </c>
      <c r="C42" s="56" t="s">
        <v>83</v>
      </c>
      <c r="D42" s="57" t="s">
        <v>141</v>
      </c>
      <c r="E42" s="58" t="s">
        <v>104</v>
      </c>
      <c r="F42" s="59" t="s">
        <v>145</v>
      </c>
      <c r="G42" s="57"/>
      <c r="H42" s="57"/>
      <c r="I42" s="57" t="s">
        <v>127</v>
      </c>
      <c r="J42" s="57" t="s">
        <v>150</v>
      </c>
      <c r="K42" s="57"/>
      <c r="L42" s="57"/>
      <c r="M42" s="57"/>
      <c r="N42" s="57"/>
      <c r="O42" s="58" t="s">
        <v>104</v>
      </c>
      <c r="P42" s="58" t="s">
        <v>190</v>
      </c>
      <c r="Q42" s="61">
        <f t="shared" si="0"/>
        <v>568364.52719999989</v>
      </c>
      <c r="R42" s="58" t="s">
        <v>104</v>
      </c>
      <c r="S42" s="58" t="s">
        <v>216</v>
      </c>
      <c r="T42" s="57" t="s">
        <v>141</v>
      </c>
      <c r="U42" s="58" t="s">
        <v>216</v>
      </c>
      <c r="V42" s="57"/>
      <c r="W42" s="7"/>
      <c r="X42" s="9">
        <v>489969.42</v>
      </c>
    </row>
    <row r="43" spans="1:24" s="6" customFormat="1" ht="20.399999999999999" x14ac:dyDescent="0.25">
      <c r="A43" s="56" t="s">
        <v>63</v>
      </c>
      <c r="B43" s="57" t="s">
        <v>56</v>
      </c>
      <c r="C43" s="56" t="s">
        <v>84</v>
      </c>
      <c r="D43" s="57" t="s">
        <v>141</v>
      </c>
      <c r="E43" s="58" t="s">
        <v>107</v>
      </c>
      <c r="F43" s="59" t="s">
        <v>145</v>
      </c>
      <c r="G43" s="57"/>
      <c r="H43" s="57"/>
      <c r="I43" s="57" t="s">
        <v>131</v>
      </c>
      <c r="J43" s="57" t="s">
        <v>150</v>
      </c>
      <c r="K43" s="57"/>
      <c r="L43" s="57"/>
      <c r="M43" s="57"/>
      <c r="N43" s="57"/>
      <c r="O43" s="58" t="s">
        <v>107</v>
      </c>
      <c r="P43" s="58" t="s">
        <v>191</v>
      </c>
      <c r="Q43" s="61">
        <f t="shared" si="0"/>
        <v>313094.85759999999</v>
      </c>
      <c r="R43" s="58" t="s">
        <v>107</v>
      </c>
      <c r="S43" s="58" t="s">
        <v>221</v>
      </c>
      <c r="T43" s="57" t="s">
        <v>141</v>
      </c>
      <c r="U43" s="58" t="s">
        <v>221</v>
      </c>
      <c r="V43" s="57"/>
      <c r="W43" s="7"/>
      <c r="X43" s="9">
        <v>269909.36</v>
      </c>
    </row>
    <row r="44" spans="1:24" s="6" customFormat="1" ht="81.599999999999994" x14ac:dyDescent="0.25">
      <c r="A44" s="56" t="s">
        <v>63</v>
      </c>
      <c r="B44" s="57" t="s">
        <v>32</v>
      </c>
      <c r="C44" s="56" t="s">
        <v>85</v>
      </c>
      <c r="D44" s="57" t="s">
        <v>142</v>
      </c>
      <c r="E44" s="58" t="s">
        <v>108</v>
      </c>
      <c r="F44" s="59" t="s">
        <v>145</v>
      </c>
      <c r="G44" s="57"/>
      <c r="H44" s="57"/>
      <c r="I44" s="57" t="s">
        <v>132</v>
      </c>
      <c r="J44" s="57" t="s">
        <v>150</v>
      </c>
      <c r="K44" s="57"/>
      <c r="L44" s="57"/>
      <c r="M44" s="57"/>
      <c r="N44" s="57"/>
      <c r="O44" s="58" t="s">
        <v>108</v>
      </c>
      <c r="P44" s="58" t="s">
        <v>192</v>
      </c>
      <c r="Q44" s="61">
        <f t="shared" si="0"/>
        <v>1039743.5192</v>
      </c>
      <c r="R44" s="58" t="s">
        <v>108</v>
      </c>
      <c r="S44" s="58" t="s">
        <v>222</v>
      </c>
      <c r="T44" s="57" t="s">
        <v>142</v>
      </c>
      <c r="U44" s="58" t="s">
        <v>222</v>
      </c>
      <c r="V44" s="57"/>
      <c r="W44" s="7"/>
      <c r="X44" s="9">
        <v>896330.62</v>
      </c>
    </row>
    <row r="45" spans="1:24" s="6" customFormat="1" ht="30.6" x14ac:dyDescent="0.25">
      <c r="A45" s="56" t="s">
        <v>63</v>
      </c>
      <c r="B45" s="57" t="s">
        <v>57</v>
      </c>
      <c r="C45" s="56" t="s">
        <v>86</v>
      </c>
      <c r="D45" s="57" t="s">
        <v>141</v>
      </c>
      <c r="E45" s="58" t="s">
        <v>109</v>
      </c>
      <c r="F45" s="59" t="s">
        <v>145</v>
      </c>
      <c r="G45" s="57"/>
      <c r="H45" s="57"/>
      <c r="I45" s="57" t="s">
        <v>133</v>
      </c>
      <c r="J45" s="57" t="s">
        <v>150</v>
      </c>
      <c r="K45" s="57"/>
      <c r="L45" s="57"/>
      <c r="M45" s="57"/>
      <c r="N45" s="57"/>
      <c r="O45" s="58" t="s">
        <v>109</v>
      </c>
      <c r="P45" s="58" t="s">
        <v>193</v>
      </c>
      <c r="Q45" s="61">
        <f t="shared" si="0"/>
        <v>313907.69</v>
      </c>
      <c r="R45" s="58" t="s">
        <v>109</v>
      </c>
      <c r="S45" s="58" t="s">
        <v>223</v>
      </c>
      <c r="T45" s="57" t="s">
        <v>141</v>
      </c>
      <c r="U45" s="58" t="s">
        <v>223</v>
      </c>
      <c r="V45" s="57"/>
      <c r="W45" s="7"/>
      <c r="X45" s="9">
        <f>313907.69/1.16</f>
        <v>270610.0775862069</v>
      </c>
    </row>
    <row r="46" spans="1:24" s="6" customFormat="1" ht="40.799999999999997" x14ac:dyDescent="0.25">
      <c r="A46" s="56" t="s">
        <v>63</v>
      </c>
      <c r="B46" s="57" t="s">
        <v>32</v>
      </c>
      <c r="C46" s="56" t="s">
        <v>87</v>
      </c>
      <c r="D46" s="57" t="s">
        <v>141</v>
      </c>
      <c r="E46" s="58" t="s">
        <v>109</v>
      </c>
      <c r="F46" s="59" t="s">
        <v>145</v>
      </c>
      <c r="G46" s="57"/>
      <c r="H46" s="57"/>
      <c r="I46" s="57" t="s">
        <v>133</v>
      </c>
      <c r="J46" s="57" t="s">
        <v>150</v>
      </c>
      <c r="K46" s="57"/>
      <c r="L46" s="57"/>
      <c r="M46" s="57"/>
      <c r="N46" s="57"/>
      <c r="O46" s="58" t="s">
        <v>109</v>
      </c>
      <c r="P46" s="58" t="s">
        <v>194</v>
      </c>
      <c r="Q46" s="61">
        <f t="shared" si="0"/>
        <v>291608.65999999997</v>
      </c>
      <c r="R46" s="58" t="s">
        <v>109</v>
      </c>
      <c r="S46" s="58" t="s">
        <v>223</v>
      </c>
      <c r="T46" s="57" t="s">
        <v>141</v>
      </c>
      <c r="U46" s="58" t="s">
        <v>223</v>
      </c>
      <c r="V46" s="57"/>
      <c r="W46" s="7"/>
      <c r="X46" s="9">
        <f>291608.66/1.16</f>
        <v>251386.77586206896</v>
      </c>
    </row>
    <row r="47" spans="1:24" s="6" customFormat="1" ht="153" x14ac:dyDescent="0.25">
      <c r="A47" s="56" t="s">
        <v>63</v>
      </c>
      <c r="B47" s="57" t="s">
        <v>58</v>
      </c>
      <c r="C47" s="62" t="s">
        <v>88</v>
      </c>
      <c r="D47" s="57" t="s">
        <v>143</v>
      </c>
      <c r="E47" s="58" t="s">
        <v>110</v>
      </c>
      <c r="F47" s="59" t="s">
        <v>146</v>
      </c>
      <c r="G47" s="57"/>
      <c r="H47" s="57"/>
      <c r="I47" s="57" t="s">
        <v>134</v>
      </c>
      <c r="J47" s="57" t="s">
        <v>150</v>
      </c>
      <c r="K47" s="57"/>
      <c r="L47" s="57"/>
      <c r="M47" s="57"/>
      <c r="N47" s="57"/>
      <c r="O47" s="58" t="s">
        <v>110</v>
      </c>
      <c r="P47" s="58" t="s">
        <v>195</v>
      </c>
      <c r="Q47" s="61">
        <f t="shared" si="0"/>
        <v>19919113.709999997</v>
      </c>
      <c r="R47" s="58" t="s">
        <v>110</v>
      </c>
      <c r="S47" s="58" t="s">
        <v>224</v>
      </c>
      <c r="T47" s="57" t="s">
        <v>143</v>
      </c>
      <c r="U47" s="58" t="s">
        <v>224</v>
      </c>
      <c r="V47" s="57"/>
      <c r="W47" s="7"/>
      <c r="X47" s="9">
        <v>17171649.75</v>
      </c>
    </row>
    <row r="48" spans="1:24" s="6" customFormat="1" ht="153" x14ac:dyDescent="0.25">
      <c r="A48" s="56" t="s">
        <v>63</v>
      </c>
      <c r="B48" s="57" t="s">
        <v>59</v>
      </c>
      <c r="C48" s="62" t="s">
        <v>89</v>
      </c>
      <c r="D48" s="57" t="s">
        <v>143</v>
      </c>
      <c r="E48" s="58" t="s">
        <v>111</v>
      </c>
      <c r="F48" s="59" t="s">
        <v>147</v>
      </c>
      <c r="G48" s="57"/>
      <c r="H48" s="57"/>
      <c r="I48" s="57" t="s">
        <v>135</v>
      </c>
      <c r="J48" s="57" t="s">
        <v>150</v>
      </c>
      <c r="K48" s="57"/>
      <c r="L48" s="57"/>
      <c r="M48" s="57"/>
      <c r="N48" s="57"/>
      <c r="O48" s="58" t="s">
        <v>111</v>
      </c>
      <c r="P48" s="58" t="s">
        <v>196</v>
      </c>
      <c r="Q48" s="61">
        <f t="shared" si="0"/>
        <v>24499017.199999999</v>
      </c>
      <c r="R48" s="58" t="s">
        <v>111</v>
      </c>
      <c r="S48" s="57" t="s">
        <v>225</v>
      </c>
      <c r="T48" s="57" t="s">
        <v>143</v>
      </c>
      <c r="U48" s="57" t="s">
        <v>225</v>
      </c>
      <c r="V48" s="57"/>
      <c r="W48" s="7"/>
      <c r="X48" s="9">
        <f>24499017.2/1.16</f>
        <v>21119842.413793106</v>
      </c>
    </row>
    <row r="49" spans="1:24" s="6" customFormat="1" ht="295.8" x14ac:dyDescent="0.25">
      <c r="A49" s="56" t="s">
        <v>63</v>
      </c>
      <c r="B49" s="57" t="s">
        <v>60</v>
      </c>
      <c r="C49" s="63" t="s">
        <v>90</v>
      </c>
      <c r="D49" s="57" t="s">
        <v>144</v>
      </c>
      <c r="E49" s="57" t="s">
        <v>112</v>
      </c>
      <c r="F49" s="59" t="s">
        <v>148</v>
      </c>
      <c r="G49" s="57"/>
      <c r="H49" s="57"/>
      <c r="I49" s="57" t="s">
        <v>136</v>
      </c>
      <c r="J49" s="57" t="s">
        <v>150</v>
      </c>
      <c r="K49" s="57"/>
      <c r="L49" s="57"/>
      <c r="M49" s="57"/>
      <c r="N49" s="57"/>
      <c r="O49" s="57" t="s">
        <v>112</v>
      </c>
      <c r="P49" s="58" t="s">
        <v>197</v>
      </c>
      <c r="Q49" s="61">
        <f t="shared" si="0"/>
        <v>2112140.02</v>
      </c>
      <c r="R49" s="57" t="s">
        <v>112</v>
      </c>
      <c r="S49" s="57" t="s">
        <v>226</v>
      </c>
      <c r="T49" s="57" t="s">
        <v>144</v>
      </c>
      <c r="U49" s="57" t="s">
        <v>226</v>
      </c>
      <c r="V49" s="57"/>
      <c r="W49" s="7"/>
      <c r="X49" s="9">
        <f>2112140.02/1.16</f>
        <v>1820810.3620689656</v>
      </c>
    </row>
    <row r="50" spans="1:24" s="6" customFormat="1" ht="326.39999999999998" x14ac:dyDescent="0.25">
      <c r="A50" s="56" t="s">
        <v>63</v>
      </c>
      <c r="B50" s="64" t="s">
        <v>28</v>
      </c>
      <c r="C50" s="62" t="s">
        <v>91</v>
      </c>
      <c r="D50" s="57" t="s">
        <v>144</v>
      </c>
      <c r="E50" s="58" t="s">
        <v>112</v>
      </c>
      <c r="F50" s="65" t="s">
        <v>149</v>
      </c>
      <c r="G50" s="57"/>
      <c r="H50" s="57"/>
      <c r="I50" s="57" t="s">
        <v>137</v>
      </c>
      <c r="J50" s="57" t="s">
        <v>150</v>
      </c>
      <c r="K50" s="57"/>
      <c r="L50" s="57"/>
      <c r="M50" s="57"/>
      <c r="N50" s="57"/>
      <c r="O50" s="58" t="s">
        <v>112</v>
      </c>
      <c r="P50" s="58" t="s">
        <v>198</v>
      </c>
      <c r="Q50" s="61">
        <f t="shared" si="0"/>
        <v>4515411.1163999997</v>
      </c>
      <c r="R50" s="58" t="s">
        <v>112</v>
      </c>
      <c r="S50" s="58" t="s">
        <v>226</v>
      </c>
      <c r="T50" s="57" t="s">
        <v>144</v>
      </c>
      <c r="U50" s="58" t="s">
        <v>226</v>
      </c>
      <c r="V50" s="57"/>
      <c r="W50" s="7"/>
      <c r="X50" s="9">
        <v>3892595.79</v>
      </c>
    </row>
    <row r="51" spans="1:24" s="6" customFormat="1" ht="30.6" x14ac:dyDescent="0.25">
      <c r="A51" s="56" t="s">
        <v>63</v>
      </c>
      <c r="B51" s="57" t="s">
        <v>32</v>
      </c>
      <c r="C51" s="56" t="s">
        <v>92</v>
      </c>
      <c r="D51" s="57" t="s">
        <v>141</v>
      </c>
      <c r="E51" s="58" t="s">
        <v>113</v>
      </c>
      <c r="F51" s="59" t="s">
        <v>145</v>
      </c>
      <c r="G51" s="57"/>
      <c r="H51" s="57"/>
      <c r="I51" s="57" t="s">
        <v>138</v>
      </c>
      <c r="J51" s="57"/>
      <c r="K51" s="57"/>
      <c r="L51" s="57"/>
      <c r="M51" s="57"/>
      <c r="N51" s="57"/>
      <c r="O51" s="58" t="s">
        <v>113</v>
      </c>
      <c r="P51" s="58" t="s">
        <v>199</v>
      </c>
      <c r="Q51" s="61">
        <f t="shared" si="0"/>
        <v>1036311.8215999999</v>
      </c>
      <c r="R51" s="58" t="s">
        <v>113</v>
      </c>
      <c r="S51" s="57" t="s">
        <v>227</v>
      </c>
      <c r="T51" s="57" t="s">
        <v>141</v>
      </c>
      <c r="U51" s="57" t="s">
        <v>227</v>
      </c>
      <c r="V51" s="57"/>
      <c r="W51" s="7"/>
      <c r="X51" s="9">
        <v>893372.26</v>
      </c>
    </row>
    <row r="52" spans="1:24" s="6" customFormat="1" ht="30.6" x14ac:dyDescent="0.25">
      <c r="A52" s="56" t="s">
        <v>63</v>
      </c>
      <c r="B52" s="57" t="s">
        <v>61</v>
      </c>
      <c r="C52" s="62" t="s">
        <v>93</v>
      </c>
      <c r="D52" s="57" t="s">
        <v>141</v>
      </c>
      <c r="E52" s="58" t="s">
        <v>113</v>
      </c>
      <c r="F52" s="59" t="s">
        <v>145</v>
      </c>
      <c r="G52" s="57"/>
      <c r="H52" s="57"/>
      <c r="I52" s="57" t="s">
        <v>139</v>
      </c>
      <c r="J52" s="57" t="s">
        <v>150</v>
      </c>
      <c r="K52" s="57"/>
      <c r="L52" s="57"/>
      <c r="M52" s="57"/>
      <c r="N52" s="57"/>
      <c r="O52" s="58" t="s">
        <v>113</v>
      </c>
      <c r="P52" s="58" t="s">
        <v>200</v>
      </c>
      <c r="Q52" s="61">
        <f t="shared" si="0"/>
        <v>313907.7</v>
      </c>
      <c r="R52" s="58" t="s">
        <v>113</v>
      </c>
      <c r="S52" s="58" t="s">
        <v>228</v>
      </c>
      <c r="T52" s="57" t="s">
        <v>141</v>
      </c>
      <c r="U52" s="58" t="s">
        <v>228</v>
      </c>
      <c r="V52" s="57"/>
      <c r="W52" s="7"/>
      <c r="X52" s="9">
        <f>313907.7/1.16</f>
        <v>270610.08620689658</v>
      </c>
    </row>
    <row r="53" spans="1:24" s="6" customFormat="1" ht="40.799999999999997" x14ac:dyDescent="0.25">
      <c r="A53" s="56" t="s">
        <v>63</v>
      </c>
      <c r="B53" s="57" t="s">
        <v>62</v>
      </c>
      <c r="C53" s="62" t="s">
        <v>94</v>
      </c>
      <c r="D53" s="57" t="s">
        <v>141</v>
      </c>
      <c r="E53" s="58" t="s">
        <v>113</v>
      </c>
      <c r="F53" s="59" t="s">
        <v>145</v>
      </c>
      <c r="G53" s="57"/>
      <c r="H53" s="57"/>
      <c r="I53" s="57" t="s">
        <v>139</v>
      </c>
      <c r="J53" s="57" t="s">
        <v>150</v>
      </c>
      <c r="K53" s="57"/>
      <c r="L53" s="57"/>
      <c r="M53" s="57"/>
      <c r="N53" s="57"/>
      <c r="O53" s="58" t="s">
        <v>113</v>
      </c>
      <c r="P53" s="58" t="s">
        <v>201</v>
      </c>
      <c r="Q53" s="61">
        <f t="shared" si="0"/>
        <v>313907.69</v>
      </c>
      <c r="R53" s="58" t="s">
        <v>113</v>
      </c>
      <c r="S53" s="58" t="s">
        <v>228</v>
      </c>
      <c r="T53" s="57" t="s">
        <v>141</v>
      </c>
      <c r="U53" s="58" t="s">
        <v>228</v>
      </c>
      <c r="V53" s="57"/>
      <c r="W53" s="7"/>
      <c r="X53" s="9">
        <f>313907.69/1.16</f>
        <v>270610.0775862069</v>
      </c>
    </row>
    <row r="54" spans="1:24" s="6" customFormat="1" x14ac:dyDescent="0.25">
      <c r="A54" s="56" t="s">
        <v>521</v>
      </c>
      <c r="B54" s="58" t="s">
        <v>229</v>
      </c>
      <c r="C54" s="58" t="s">
        <v>525</v>
      </c>
      <c r="D54" s="58" t="s">
        <v>141</v>
      </c>
      <c r="E54" s="58" t="s">
        <v>898</v>
      </c>
      <c r="F54" s="65" t="s">
        <v>145</v>
      </c>
      <c r="G54" s="57"/>
      <c r="H54" s="57"/>
      <c r="I54" s="57" t="s">
        <v>1319</v>
      </c>
      <c r="J54" s="57" t="s">
        <v>150</v>
      </c>
      <c r="K54" s="57"/>
      <c r="L54" s="57"/>
      <c r="M54" s="57"/>
      <c r="N54" s="57"/>
      <c r="O54" s="58" t="s">
        <v>898</v>
      </c>
      <c r="P54" s="58" t="s">
        <v>973</v>
      </c>
      <c r="Q54" s="57">
        <f>V54*1.16</f>
        <v>160853.00079999998</v>
      </c>
      <c r="R54" s="58" t="s">
        <v>898</v>
      </c>
      <c r="S54" s="58" t="s">
        <v>915</v>
      </c>
      <c r="T54" s="58" t="s">
        <v>141</v>
      </c>
      <c r="U54" s="58" t="s">
        <v>915</v>
      </c>
      <c r="V54" s="61">
        <v>138666.38</v>
      </c>
      <c r="W54" s="7"/>
    </row>
    <row r="55" spans="1:24" s="6" customFormat="1" x14ac:dyDescent="0.25">
      <c r="A55" s="56" t="s">
        <v>521</v>
      </c>
      <c r="B55" s="58" t="s">
        <v>230</v>
      </c>
      <c r="C55" s="58" t="s">
        <v>526</v>
      </c>
      <c r="D55" s="58" t="s">
        <v>141</v>
      </c>
      <c r="E55" s="58" t="s">
        <v>898</v>
      </c>
      <c r="F55" s="65" t="s">
        <v>145</v>
      </c>
      <c r="G55" s="57"/>
      <c r="H55" s="57"/>
      <c r="I55" s="57" t="s">
        <v>1319</v>
      </c>
      <c r="J55" s="57" t="s">
        <v>150</v>
      </c>
      <c r="K55" s="57"/>
      <c r="L55" s="57"/>
      <c r="M55" s="57"/>
      <c r="N55" s="57"/>
      <c r="O55" s="58" t="s">
        <v>898</v>
      </c>
      <c r="P55" s="58" t="s">
        <v>974</v>
      </c>
      <c r="Q55" s="57">
        <f t="shared" ref="Q55:Q118" si="1">V55*1.16</f>
        <v>703892.99959999998</v>
      </c>
      <c r="R55" s="58" t="s">
        <v>898</v>
      </c>
      <c r="S55" s="58" t="s">
        <v>916</v>
      </c>
      <c r="T55" s="58" t="s">
        <v>141</v>
      </c>
      <c r="U55" s="58" t="s">
        <v>916</v>
      </c>
      <c r="V55" s="61">
        <v>606804.31000000006</v>
      </c>
      <c r="W55" s="7"/>
    </row>
    <row r="56" spans="1:24" s="6" customFormat="1" x14ac:dyDescent="0.25">
      <c r="A56" s="56" t="s">
        <v>521</v>
      </c>
      <c r="B56" s="58" t="s">
        <v>231</v>
      </c>
      <c r="C56" s="58" t="s">
        <v>527</v>
      </c>
      <c r="D56" s="58" t="s">
        <v>141</v>
      </c>
      <c r="E56" s="58" t="s">
        <v>898</v>
      </c>
      <c r="F56" s="65" t="s">
        <v>145</v>
      </c>
      <c r="G56" s="57"/>
      <c r="H56" s="57"/>
      <c r="I56" s="58" t="s">
        <v>1320</v>
      </c>
      <c r="J56" s="57" t="s">
        <v>150</v>
      </c>
      <c r="K56" s="57"/>
      <c r="L56" s="57"/>
      <c r="M56" s="57"/>
      <c r="N56" s="57"/>
      <c r="O56" s="58" t="s">
        <v>898</v>
      </c>
      <c r="P56" s="58" t="s">
        <v>975</v>
      </c>
      <c r="Q56" s="57">
        <f t="shared" si="1"/>
        <v>129074.00039999999</v>
      </c>
      <c r="R56" s="58" t="s">
        <v>898</v>
      </c>
      <c r="S56" s="58" t="s">
        <v>915</v>
      </c>
      <c r="T56" s="58" t="s">
        <v>141</v>
      </c>
      <c r="U56" s="58" t="s">
        <v>915</v>
      </c>
      <c r="V56" s="61">
        <v>111270.69</v>
      </c>
      <c r="W56" s="7"/>
    </row>
    <row r="57" spans="1:24" s="6" customFormat="1" x14ac:dyDescent="0.25">
      <c r="A57" s="56" t="s">
        <v>521</v>
      </c>
      <c r="B57" s="58" t="s">
        <v>232</v>
      </c>
      <c r="C57" s="58" t="s">
        <v>528</v>
      </c>
      <c r="D57" s="58" t="s">
        <v>141</v>
      </c>
      <c r="E57" s="58" t="s">
        <v>898</v>
      </c>
      <c r="F57" s="65" t="s">
        <v>145</v>
      </c>
      <c r="G57" s="57"/>
      <c r="H57" s="57"/>
      <c r="I57" s="57" t="s">
        <v>1319</v>
      </c>
      <c r="J57" s="57" t="s">
        <v>150</v>
      </c>
      <c r="K57" s="57"/>
      <c r="L57" s="57"/>
      <c r="M57" s="57"/>
      <c r="N57" s="57"/>
      <c r="O57" s="58" t="s">
        <v>898</v>
      </c>
      <c r="P57" s="58" t="s">
        <v>976</v>
      </c>
      <c r="Q57" s="57">
        <f t="shared" si="1"/>
        <v>89681.003599999996</v>
      </c>
      <c r="R57" s="58" t="s">
        <v>898</v>
      </c>
      <c r="S57" s="58" t="s">
        <v>917</v>
      </c>
      <c r="T57" s="58" t="s">
        <v>141</v>
      </c>
      <c r="U57" s="58" t="s">
        <v>917</v>
      </c>
      <c r="V57" s="61">
        <v>77311.210000000006</v>
      </c>
      <c r="W57" s="7"/>
    </row>
    <row r="58" spans="1:24" s="6" customFormat="1" x14ac:dyDescent="0.25">
      <c r="A58" s="56" t="s">
        <v>521</v>
      </c>
      <c r="B58" s="58" t="s">
        <v>233</v>
      </c>
      <c r="C58" s="58" t="s">
        <v>529</v>
      </c>
      <c r="D58" s="58" t="s">
        <v>141</v>
      </c>
      <c r="E58" s="58" t="s">
        <v>898</v>
      </c>
      <c r="F58" s="65" t="s">
        <v>145</v>
      </c>
      <c r="G58" s="57"/>
      <c r="H58" s="57"/>
      <c r="I58" s="57" t="s">
        <v>1319</v>
      </c>
      <c r="J58" s="57" t="s">
        <v>150</v>
      </c>
      <c r="K58" s="57"/>
      <c r="L58" s="57"/>
      <c r="M58" s="57"/>
      <c r="N58" s="57"/>
      <c r="O58" s="58" t="s">
        <v>898</v>
      </c>
      <c r="P58" s="58" t="s">
        <v>977</v>
      </c>
      <c r="Q58" s="57">
        <f t="shared" si="1"/>
        <v>232053</v>
      </c>
      <c r="R58" s="58" t="s">
        <v>898</v>
      </c>
      <c r="S58" s="58" t="s">
        <v>918</v>
      </c>
      <c r="T58" s="58" t="s">
        <v>141</v>
      </c>
      <c r="U58" s="58" t="s">
        <v>918</v>
      </c>
      <c r="V58" s="61">
        <v>200045.68965517243</v>
      </c>
      <c r="W58" s="7"/>
    </row>
    <row r="59" spans="1:24" s="6" customFormat="1" x14ac:dyDescent="0.25">
      <c r="A59" s="56" t="s">
        <v>521</v>
      </c>
      <c r="B59" s="58" t="s">
        <v>234</v>
      </c>
      <c r="C59" s="58" t="s">
        <v>530</v>
      </c>
      <c r="D59" s="58" t="s">
        <v>141</v>
      </c>
      <c r="E59" s="58" t="s">
        <v>898</v>
      </c>
      <c r="F59" s="65" t="s">
        <v>145</v>
      </c>
      <c r="G59" s="57"/>
      <c r="H59" s="57"/>
      <c r="I59" s="57" t="s">
        <v>1319</v>
      </c>
      <c r="J59" s="57" t="s">
        <v>150</v>
      </c>
      <c r="K59" s="57"/>
      <c r="L59" s="57"/>
      <c r="M59" s="57"/>
      <c r="N59" s="57"/>
      <c r="O59" s="58" t="s">
        <v>898</v>
      </c>
      <c r="P59" s="58" t="s">
        <v>978</v>
      </c>
      <c r="Q59" s="57">
        <f t="shared" si="1"/>
        <v>88519.994399999996</v>
      </c>
      <c r="R59" s="58" t="s">
        <v>898</v>
      </c>
      <c r="S59" s="58" t="s">
        <v>917</v>
      </c>
      <c r="T59" s="58" t="s">
        <v>141</v>
      </c>
      <c r="U59" s="58" t="s">
        <v>917</v>
      </c>
      <c r="V59" s="61">
        <v>76310.34</v>
      </c>
      <c r="W59" s="7"/>
    </row>
    <row r="60" spans="1:24" s="6" customFormat="1" x14ac:dyDescent="0.25">
      <c r="A60" s="56" t="s">
        <v>521</v>
      </c>
      <c r="B60" s="58" t="s">
        <v>235</v>
      </c>
      <c r="C60" s="57" t="s">
        <v>531</v>
      </c>
      <c r="D60" s="57" t="s">
        <v>141</v>
      </c>
      <c r="E60" s="58" t="s">
        <v>898</v>
      </c>
      <c r="F60" s="59" t="s">
        <v>145</v>
      </c>
      <c r="G60" s="57"/>
      <c r="H60" s="57"/>
      <c r="I60" s="57" t="s">
        <v>1321</v>
      </c>
      <c r="J60" s="57" t="s">
        <v>150</v>
      </c>
      <c r="K60" s="57"/>
      <c r="L60" s="57"/>
      <c r="M60" s="57"/>
      <c r="N60" s="57"/>
      <c r="O60" s="58" t="s">
        <v>898</v>
      </c>
      <c r="P60" s="58" t="s">
        <v>979</v>
      </c>
      <c r="Q60" s="57">
        <f t="shared" si="1"/>
        <v>194122.99559999999</v>
      </c>
      <c r="R60" s="58" t="s">
        <v>898</v>
      </c>
      <c r="S60" s="58" t="s">
        <v>915</v>
      </c>
      <c r="T60" s="57" t="s">
        <v>141</v>
      </c>
      <c r="U60" s="58" t="s">
        <v>915</v>
      </c>
      <c r="V60" s="61">
        <v>167347.41</v>
      </c>
      <c r="W60" s="7"/>
    </row>
    <row r="61" spans="1:24" s="6" customFormat="1" x14ac:dyDescent="0.25">
      <c r="A61" s="56" t="s">
        <v>521</v>
      </c>
      <c r="B61" s="58" t="s">
        <v>236</v>
      </c>
      <c r="C61" s="57" t="s">
        <v>532</v>
      </c>
      <c r="D61" s="57" t="s">
        <v>141</v>
      </c>
      <c r="E61" s="58" t="s">
        <v>898</v>
      </c>
      <c r="F61" s="59" t="s">
        <v>145</v>
      </c>
      <c r="G61" s="57"/>
      <c r="H61" s="57"/>
      <c r="I61" s="57" t="s">
        <v>1321</v>
      </c>
      <c r="J61" s="57" t="s">
        <v>150</v>
      </c>
      <c r="K61" s="57"/>
      <c r="L61" s="57"/>
      <c r="M61" s="57"/>
      <c r="N61" s="57"/>
      <c r="O61" s="58" t="s">
        <v>898</v>
      </c>
      <c r="P61" s="58" t="s">
        <v>980</v>
      </c>
      <c r="Q61" s="57">
        <f t="shared" si="1"/>
        <v>846474.0051999999</v>
      </c>
      <c r="R61" s="58" t="s">
        <v>898</v>
      </c>
      <c r="S61" s="58" t="s">
        <v>919</v>
      </c>
      <c r="T61" s="57" t="s">
        <v>141</v>
      </c>
      <c r="U61" s="58" t="s">
        <v>919</v>
      </c>
      <c r="V61" s="61">
        <v>729718.97</v>
      </c>
      <c r="W61" s="7"/>
    </row>
    <row r="62" spans="1:24" s="6" customFormat="1" x14ac:dyDescent="0.25">
      <c r="A62" s="56" t="s">
        <v>521</v>
      </c>
      <c r="B62" s="58" t="s">
        <v>237</v>
      </c>
      <c r="C62" s="57" t="s">
        <v>533</v>
      </c>
      <c r="D62" s="57" t="s">
        <v>141</v>
      </c>
      <c r="E62" s="58" t="s">
        <v>898</v>
      </c>
      <c r="F62" s="59" t="s">
        <v>145</v>
      </c>
      <c r="G62" s="57"/>
      <c r="H62" s="57"/>
      <c r="I62" s="57" t="s">
        <v>1321</v>
      </c>
      <c r="J62" s="57" t="s">
        <v>150</v>
      </c>
      <c r="K62" s="57"/>
      <c r="L62" s="57"/>
      <c r="M62" s="57"/>
      <c r="N62" s="57"/>
      <c r="O62" s="58" t="s">
        <v>898</v>
      </c>
      <c r="P62" s="58" t="s">
        <v>981</v>
      </c>
      <c r="Q62" s="57">
        <f t="shared" si="1"/>
        <v>124346.00279999999</v>
      </c>
      <c r="R62" s="58" t="s">
        <v>898</v>
      </c>
      <c r="S62" s="58" t="s">
        <v>915</v>
      </c>
      <c r="T62" s="57" t="s">
        <v>141</v>
      </c>
      <c r="U62" s="58" t="s">
        <v>915</v>
      </c>
      <c r="V62" s="61">
        <v>107194.83</v>
      </c>
      <c r="W62" s="7"/>
    </row>
    <row r="63" spans="1:24" s="6" customFormat="1" x14ac:dyDescent="0.25">
      <c r="A63" s="56" t="s">
        <v>521</v>
      </c>
      <c r="B63" s="58" t="s">
        <v>238</v>
      </c>
      <c r="C63" s="57" t="s">
        <v>534</v>
      </c>
      <c r="D63" s="57" t="s">
        <v>141</v>
      </c>
      <c r="E63" s="58" t="s">
        <v>899</v>
      </c>
      <c r="F63" s="59" t="s">
        <v>145</v>
      </c>
      <c r="G63" s="57"/>
      <c r="H63" s="57"/>
      <c r="I63" s="57" t="s">
        <v>1322</v>
      </c>
      <c r="J63" s="57" t="s">
        <v>150</v>
      </c>
      <c r="K63" s="57"/>
      <c r="L63" s="57"/>
      <c r="M63" s="57"/>
      <c r="N63" s="57"/>
      <c r="O63" s="58" t="s">
        <v>899</v>
      </c>
      <c r="P63" s="58" t="s">
        <v>982</v>
      </c>
      <c r="Q63" s="57">
        <f t="shared" si="1"/>
        <v>23991.004000000001</v>
      </c>
      <c r="R63" s="58" t="s">
        <v>899</v>
      </c>
      <c r="S63" s="58" t="s">
        <v>920</v>
      </c>
      <c r="T63" s="57" t="s">
        <v>141</v>
      </c>
      <c r="U63" s="58" t="s">
        <v>920</v>
      </c>
      <c r="V63" s="61">
        <v>20681.900000000001</v>
      </c>
      <c r="W63" s="7"/>
    </row>
    <row r="64" spans="1:24" s="6" customFormat="1" x14ac:dyDescent="0.25">
      <c r="A64" s="56" t="s">
        <v>521</v>
      </c>
      <c r="B64" s="58" t="s">
        <v>239</v>
      </c>
      <c r="C64" s="57" t="s">
        <v>535</v>
      </c>
      <c r="D64" s="57" t="s">
        <v>141</v>
      </c>
      <c r="E64" s="58" t="s">
        <v>899</v>
      </c>
      <c r="F64" s="59" t="s">
        <v>145</v>
      </c>
      <c r="G64" s="57"/>
      <c r="H64" s="57"/>
      <c r="I64" s="57" t="s">
        <v>1322</v>
      </c>
      <c r="J64" s="57" t="s">
        <v>150</v>
      </c>
      <c r="K64" s="57"/>
      <c r="L64" s="57"/>
      <c r="M64" s="57"/>
      <c r="N64" s="57"/>
      <c r="O64" s="58" t="s">
        <v>899</v>
      </c>
      <c r="P64" s="58" t="s">
        <v>982</v>
      </c>
      <c r="Q64" s="57">
        <f t="shared" si="1"/>
        <v>89337.005600000004</v>
      </c>
      <c r="R64" s="58" t="s">
        <v>899</v>
      </c>
      <c r="S64" s="58" t="s">
        <v>920</v>
      </c>
      <c r="T64" s="57" t="s">
        <v>141</v>
      </c>
      <c r="U64" s="58" t="s">
        <v>920</v>
      </c>
      <c r="V64" s="61">
        <v>77014.66</v>
      </c>
      <c r="W64" s="7"/>
    </row>
    <row r="65" spans="1:23" s="6" customFormat="1" x14ac:dyDescent="0.25">
      <c r="A65" s="56" t="s">
        <v>521</v>
      </c>
      <c r="B65" s="58" t="s">
        <v>240</v>
      </c>
      <c r="C65" s="57" t="s">
        <v>536</v>
      </c>
      <c r="D65" s="57" t="s">
        <v>141</v>
      </c>
      <c r="E65" s="58" t="s">
        <v>899</v>
      </c>
      <c r="F65" s="59" t="s">
        <v>145</v>
      </c>
      <c r="G65" s="57"/>
      <c r="H65" s="57"/>
      <c r="I65" s="57" t="s">
        <v>1322</v>
      </c>
      <c r="J65" s="57" t="s">
        <v>150</v>
      </c>
      <c r="K65" s="57"/>
      <c r="L65" s="57"/>
      <c r="M65" s="57"/>
      <c r="N65" s="57"/>
      <c r="O65" s="58" t="s">
        <v>899</v>
      </c>
      <c r="P65" s="58" t="s">
        <v>982</v>
      </c>
      <c r="Q65" s="57">
        <f t="shared" si="1"/>
        <v>255775.00039999999</v>
      </c>
      <c r="R65" s="58" t="s">
        <v>899</v>
      </c>
      <c r="S65" s="58" t="s">
        <v>920</v>
      </c>
      <c r="T65" s="57" t="s">
        <v>141</v>
      </c>
      <c r="U65" s="58" t="s">
        <v>920</v>
      </c>
      <c r="V65" s="61">
        <v>220495.69</v>
      </c>
      <c r="W65" s="7"/>
    </row>
    <row r="66" spans="1:23" s="6" customFormat="1" x14ac:dyDescent="0.25">
      <c r="A66" s="56" t="s">
        <v>521</v>
      </c>
      <c r="B66" s="58" t="s">
        <v>241</v>
      </c>
      <c r="C66" s="57" t="s">
        <v>537</v>
      </c>
      <c r="D66" s="57" t="s">
        <v>141</v>
      </c>
      <c r="E66" s="58" t="s">
        <v>899</v>
      </c>
      <c r="F66" s="59" t="s">
        <v>145</v>
      </c>
      <c r="G66" s="57"/>
      <c r="H66" s="57"/>
      <c r="I66" s="57" t="s">
        <v>1322</v>
      </c>
      <c r="J66" s="57" t="s">
        <v>150</v>
      </c>
      <c r="K66" s="57"/>
      <c r="L66" s="57"/>
      <c r="M66" s="57"/>
      <c r="N66" s="57"/>
      <c r="O66" s="58" t="s">
        <v>899</v>
      </c>
      <c r="P66" s="58" t="s">
        <v>982</v>
      </c>
      <c r="Q66" s="57">
        <f t="shared" si="1"/>
        <v>228423.99839999998</v>
      </c>
      <c r="R66" s="58" t="s">
        <v>899</v>
      </c>
      <c r="S66" s="58" t="s">
        <v>920</v>
      </c>
      <c r="T66" s="57" t="s">
        <v>141</v>
      </c>
      <c r="U66" s="58" t="s">
        <v>920</v>
      </c>
      <c r="V66" s="61">
        <v>196917.24</v>
      </c>
      <c r="W66" s="7"/>
    </row>
    <row r="67" spans="1:23" s="6" customFormat="1" x14ac:dyDescent="0.25">
      <c r="A67" s="56" t="s">
        <v>521</v>
      </c>
      <c r="B67" s="58" t="s">
        <v>242</v>
      </c>
      <c r="C67" s="57" t="s">
        <v>538</v>
      </c>
      <c r="D67" s="57" t="s">
        <v>141</v>
      </c>
      <c r="E67" s="58" t="s">
        <v>899</v>
      </c>
      <c r="F67" s="59" t="s">
        <v>145</v>
      </c>
      <c r="G67" s="57"/>
      <c r="H67" s="57"/>
      <c r="I67" s="57" t="s">
        <v>1322</v>
      </c>
      <c r="J67" s="57" t="s">
        <v>150</v>
      </c>
      <c r="K67" s="57"/>
      <c r="L67" s="57"/>
      <c r="M67" s="57"/>
      <c r="N67" s="57"/>
      <c r="O67" s="58" t="s">
        <v>899</v>
      </c>
      <c r="P67" s="58" t="s">
        <v>982</v>
      </c>
      <c r="Q67" s="57">
        <f t="shared" si="1"/>
        <v>22548.9964</v>
      </c>
      <c r="R67" s="58" t="s">
        <v>899</v>
      </c>
      <c r="S67" s="58" t="s">
        <v>920</v>
      </c>
      <c r="T67" s="57" t="s">
        <v>141</v>
      </c>
      <c r="U67" s="58" t="s">
        <v>920</v>
      </c>
      <c r="V67" s="61">
        <v>19438.79</v>
      </c>
      <c r="W67" s="7"/>
    </row>
    <row r="68" spans="1:23" s="6" customFormat="1" x14ac:dyDescent="0.25">
      <c r="A68" s="56" t="s">
        <v>521</v>
      </c>
      <c r="B68" s="58" t="s">
        <v>243</v>
      </c>
      <c r="C68" s="57" t="s">
        <v>539</v>
      </c>
      <c r="D68" s="57" t="s">
        <v>141</v>
      </c>
      <c r="E68" s="58" t="s">
        <v>899</v>
      </c>
      <c r="F68" s="59" t="s">
        <v>145</v>
      </c>
      <c r="G68" s="57"/>
      <c r="H68" s="57"/>
      <c r="I68" s="57" t="s">
        <v>1322</v>
      </c>
      <c r="J68" s="57" t="s">
        <v>150</v>
      </c>
      <c r="K68" s="57"/>
      <c r="L68" s="57"/>
      <c r="M68" s="57"/>
      <c r="N68" s="57"/>
      <c r="O68" s="58" t="s">
        <v>899</v>
      </c>
      <c r="P68" s="58" t="s">
        <v>982</v>
      </c>
      <c r="Q68" s="57">
        <f t="shared" si="1"/>
        <v>510685.99799999996</v>
      </c>
      <c r="R68" s="58" t="s">
        <v>899</v>
      </c>
      <c r="S68" s="58" t="s">
        <v>920</v>
      </c>
      <c r="T68" s="57" t="s">
        <v>141</v>
      </c>
      <c r="U68" s="58" t="s">
        <v>920</v>
      </c>
      <c r="V68" s="61">
        <v>440246.55</v>
      </c>
      <c r="W68" s="7"/>
    </row>
    <row r="69" spans="1:23" s="6" customFormat="1" x14ac:dyDescent="0.25">
      <c r="A69" s="56" t="s">
        <v>521</v>
      </c>
      <c r="B69" s="58" t="s">
        <v>244</v>
      </c>
      <c r="C69" s="57" t="s">
        <v>540</v>
      </c>
      <c r="D69" s="57" t="s">
        <v>141</v>
      </c>
      <c r="E69" s="58" t="s">
        <v>899</v>
      </c>
      <c r="F69" s="59" t="s">
        <v>145</v>
      </c>
      <c r="G69" s="57"/>
      <c r="H69" s="57"/>
      <c r="I69" s="57" t="s">
        <v>1322</v>
      </c>
      <c r="J69" s="57" t="s">
        <v>150</v>
      </c>
      <c r="K69" s="57"/>
      <c r="L69" s="57"/>
      <c r="M69" s="57"/>
      <c r="N69" s="57"/>
      <c r="O69" s="58" t="s">
        <v>899</v>
      </c>
      <c r="P69" s="58" t="s">
        <v>982</v>
      </c>
      <c r="Q69" s="57">
        <f t="shared" si="1"/>
        <v>612476.99560000002</v>
      </c>
      <c r="R69" s="58" t="s">
        <v>899</v>
      </c>
      <c r="S69" s="58" t="s">
        <v>920</v>
      </c>
      <c r="T69" s="57" t="s">
        <v>141</v>
      </c>
      <c r="U69" s="58" t="s">
        <v>920</v>
      </c>
      <c r="V69" s="61">
        <v>527997.41</v>
      </c>
      <c r="W69" s="7"/>
    </row>
    <row r="70" spans="1:23" s="6" customFormat="1" x14ac:dyDescent="0.25">
      <c r="A70" s="56" t="s">
        <v>521</v>
      </c>
      <c r="B70" s="58" t="s">
        <v>245</v>
      </c>
      <c r="C70" s="57" t="s">
        <v>541</v>
      </c>
      <c r="D70" s="57" t="s">
        <v>141</v>
      </c>
      <c r="E70" s="58" t="s">
        <v>899</v>
      </c>
      <c r="F70" s="59" t="s">
        <v>145</v>
      </c>
      <c r="G70" s="57"/>
      <c r="H70" s="57"/>
      <c r="I70" s="57" t="s">
        <v>1322</v>
      </c>
      <c r="J70" s="57" t="s">
        <v>150</v>
      </c>
      <c r="K70" s="57"/>
      <c r="L70" s="57"/>
      <c r="M70" s="57"/>
      <c r="N70" s="57"/>
      <c r="O70" s="58" t="s">
        <v>899</v>
      </c>
      <c r="P70" s="58" t="s">
        <v>982</v>
      </c>
      <c r="Q70" s="57">
        <f t="shared" si="1"/>
        <v>154053.99720000001</v>
      </c>
      <c r="R70" s="58" t="s">
        <v>899</v>
      </c>
      <c r="S70" s="58" t="s">
        <v>920</v>
      </c>
      <c r="T70" s="57" t="s">
        <v>141</v>
      </c>
      <c r="U70" s="58" t="s">
        <v>920</v>
      </c>
      <c r="V70" s="61">
        <v>132805.17000000001</v>
      </c>
      <c r="W70" s="7"/>
    </row>
    <row r="71" spans="1:23" s="6" customFormat="1" x14ac:dyDescent="0.25">
      <c r="A71" s="56" t="s">
        <v>521</v>
      </c>
      <c r="B71" s="58" t="s">
        <v>32</v>
      </c>
      <c r="C71" s="57" t="s">
        <v>542</v>
      </c>
      <c r="D71" s="57" t="s">
        <v>141</v>
      </c>
      <c r="E71" s="58" t="s">
        <v>899</v>
      </c>
      <c r="F71" s="59" t="s">
        <v>145</v>
      </c>
      <c r="G71" s="57"/>
      <c r="H71" s="57"/>
      <c r="I71" s="57" t="s">
        <v>1322</v>
      </c>
      <c r="J71" s="57" t="s">
        <v>150</v>
      </c>
      <c r="K71" s="57"/>
      <c r="L71" s="57"/>
      <c r="M71" s="57"/>
      <c r="N71" s="57"/>
      <c r="O71" s="58" t="s">
        <v>899</v>
      </c>
      <c r="P71" s="58" t="s">
        <v>982</v>
      </c>
      <c r="Q71" s="57">
        <f t="shared" si="1"/>
        <v>171394.99959999998</v>
      </c>
      <c r="R71" s="58" t="s">
        <v>899</v>
      </c>
      <c r="S71" s="58" t="s">
        <v>920</v>
      </c>
      <c r="T71" s="57" t="s">
        <v>141</v>
      </c>
      <c r="U71" s="58" t="s">
        <v>920</v>
      </c>
      <c r="V71" s="61">
        <v>147754.31</v>
      </c>
      <c r="W71" s="7"/>
    </row>
    <row r="72" spans="1:23" s="6" customFormat="1" x14ac:dyDescent="0.25">
      <c r="A72" s="56" t="s">
        <v>521</v>
      </c>
      <c r="B72" s="58" t="s">
        <v>246</v>
      </c>
      <c r="C72" s="57" t="s">
        <v>543</v>
      </c>
      <c r="D72" s="57" t="s">
        <v>141</v>
      </c>
      <c r="E72" s="58" t="s">
        <v>899</v>
      </c>
      <c r="F72" s="59" t="s">
        <v>145</v>
      </c>
      <c r="G72" s="57"/>
      <c r="H72" s="57"/>
      <c r="I72" s="57" t="s">
        <v>1321</v>
      </c>
      <c r="J72" s="57" t="s">
        <v>150</v>
      </c>
      <c r="K72" s="57"/>
      <c r="L72" s="57"/>
      <c r="M72" s="57"/>
      <c r="N72" s="57"/>
      <c r="O72" s="58" t="s">
        <v>899</v>
      </c>
      <c r="P72" s="58" t="s">
        <v>983</v>
      </c>
      <c r="Q72" s="57">
        <f t="shared" si="1"/>
        <v>23935.996799999997</v>
      </c>
      <c r="R72" s="58" t="s">
        <v>899</v>
      </c>
      <c r="S72" s="58" t="s">
        <v>921</v>
      </c>
      <c r="T72" s="57" t="s">
        <v>141</v>
      </c>
      <c r="U72" s="58" t="s">
        <v>921</v>
      </c>
      <c r="V72" s="61">
        <v>20634.48</v>
      </c>
      <c r="W72" s="7"/>
    </row>
    <row r="73" spans="1:23" s="6" customFormat="1" x14ac:dyDescent="0.25">
      <c r="A73" s="56" t="s">
        <v>521</v>
      </c>
      <c r="B73" s="58" t="s">
        <v>247</v>
      </c>
      <c r="C73" s="57" t="s">
        <v>544</v>
      </c>
      <c r="D73" s="57" t="s">
        <v>141</v>
      </c>
      <c r="E73" s="58" t="s">
        <v>899</v>
      </c>
      <c r="F73" s="59" t="s">
        <v>145</v>
      </c>
      <c r="G73" s="57"/>
      <c r="H73" s="57"/>
      <c r="I73" s="57" t="s">
        <v>1323</v>
      </c>
      <c r="J73" s="57" t="s">
        <v>150</v>
      </c>
      <c r="K73" s="57"/>
      <c r="L73" s="57"/>
      <c r="M73" s="57"/>
      <c r="N73" s="57"/>
      <c r="O73" s="58" t="s">
        <v>899</v>
      </c>
      <c r="P73" s="58" t="s">
        <v>984</v>
      </c>
      <c r="Q73" s="57">
        <f t="shared" si="1"/>
        <v>308442.0048</v>
      </c>
      <c r="R73" s="58" t="s">
        <v>899</v>
      </c>
      <c r="S73" s="58" t="s">
        <v>920</v>
      </c>
      <c r="T73" s="57" t="s">
        <v>141</v>
      </c>
      <c r="U73" s="58" t="s">
        <v>920</v>
      </c>
      <c r="V73" s="61">
        <v>265898.28000000003</v>
      </c>
      <c r="W73" s="7"/>
    </row>
    <row r="74" spans="1:23" s="6" customFormat="1" x14ac:dyDescent="0.25">
      <c r="A74" s="56" t="s">
        <v>521</v>
      </c>
      <c r="B74" s="58" t="s">
        <v>248</v>
      </c>
      <c r="C74" s="57" t="s">
        <v>545</v>
      </c>
      <c r="D74" s="57" t="s">
        <v>141</v>
      </c>
      <c r="E74" s="58" t="s">
        <v>899</v>
      </c>
      <c r="F74" s="65" t="s">
        <v>145</v>
      </c>
      <c r="G74" s="57"/>
      <c r="H74" s="57"/>
      <c r="I74" s="57" t="s">
        <v>1324</v>
      </c>
      <c r="J74" s="57" t="s">
        <v>150</v>
      </c>
      <c r="K74" s="57"/>
      <c r="L74" s="57"/>
      <c r="M74" s="57"/>
      <c r="N74" s="57"/>
      <c r="O74" s="58" t="s">
        <v>899</v>
      </c>
      <c r="P74" s="58" t="s">
        <v>985</v>
      </c>
      <c r="Q74" s="57">
        <f t="shared" si="1"/>
        <v>456531.0036</v>
      </c>
      <c r="R74" s="58" t="s">
        <v>899</v>
      </c>
      <c r="S74" s="58" t="s">
        <v>920</v>
      </c>
      <c r="T74" s="57" t="s">
        <v>141</v>
      </c>
      <c r="U74" s="58" t="s">
        <v>920</v>
      </c>
      <c r="V74" s="61">
        <v>393561.21</v>
      </c>
      <c r="W74" s="7"/>
    </row>
    <row r="75" spans="1:23" s="6" customFormat="1" x14ac:dyDescent="0.25">
      <c r="A75" s="56" t="s">
        <v>521</v>
      </c>
      <c r="B75" s="58" t="s">
        <v>249</v>
      </c>
      <c r="C75" s="57" t="s">
        <v>546</v>
      </c>
      <c r="D75" s="57" t="s">
        <v>141</v>
      </c>
      <c r="E75" s="58" t="s">
        <v>899</v>
      </c>
      <c r="F75" s="65" t="s">
        <v>145</v>
      </c>
      <c r="G75" s="57"/>
      <c r="H75" s="57"/>
      <c r="I75" s="57" t="s">
        <v>1324</v>
      </c>
      <c r="J75" s="57" t="s">
        <v>150</v>
      </c>
      <c r="K75" s="57"/>
      <c r="L75" s="57"/>
      <c r="M75" s="57"/>
      <c r="N75" s="57"/>
      <c r="O75" s="58" t="s">
        <v>899</v>
      </c>
      <c r="P75" s="58" t="s">
        <v>986</v>
      </c>
      <c r="Q75" s="57">
        <f t="shared" si="1"/>
        <v>1194283.9971999999</v>
      </c>
      <c r="R75" s="58" t="s">
        <v>899</v>
      </c>
      <c r="S75" s="58" t="s">
        <v>922</v>
      </c>
      <c r="T75" s="57" t="s">
        <v>141</v>
      </c>
      <c r="U75" s="58" t="s">
        <v>922</v>
      </c>
      <c r="V75" s="61">
        <v>1029555.17</v>
      </c>
      <c r="W75" s="7"/>
    </row>
    <row r="76" spans="1:23" s="6" customFormat="1" x14ac:dyDescent="0.25">
      <c r="A76" s="56" t="s">
        <v>521</v>
      </c>
      <c r="B76" s="58" t="s">
        <v>250</v>
      </c>
      <c r="C76" s="57" t="s">
        <v>547</v>
      </c>
      <c r="D76" s="57" t="s">
        <v>141</v>
      </c>
      <c r="E76" s="58" t="s">
        <v>899</v>
      </c>
      <c r="F76" s="59" t="s">
        <v>145</v>
      </c>
      <c r="G76" s="57"/>
      <c r="H76" s="57"/>
      <c r="I76" s="57" t="s">
        <v>1321</v>
      </c>
      <c r="J76" s="57" t="s">
        <v>150</v>
      </c>
      <c r="K76" s="57"/>
      <c r="L76" s="57"/>
      <c r="M76" s="57"/>
      <c r="N76" s="57"/>
      <c r="O76" s="58" t="s">
        <v>899</v>
      </c>
      <c r="P76" s="58" t="s">
        <v>987</v>
      </c>
      <c r="Q76" s="57">
        <f t="shared" si="1"/>
        <v>56709.001199999999</v>
      </c>
      <c r="R76" s="58" t="s">
        <v>899</v>
      </c>
      <c r="S76" s="58" t="s">
        <v>921</v>
      </c>
      <c r="T76" s="57" t="s">
        <v>141</v>
      </c>
      <c r="U76" s="58" t="s">
        <v>921</v>
      </c>
      <c r="V76" s="61">
        <v>48887.07</v>
      </c>
      <c r="W76" s="7"/>
    </row>
    <row r="77" spans="1:23" s="6" customFormat="1" x14ac:dyDescent="0.25">
      <c r="A77" s="56" t="s">
        <v>521</v>
      </c>
      <c r="B77" s="58" t="s">
        <v>251</v>
      </c>
      <c r="C77" s="57" t="s">
        <v>548</v>
      </c>
      <c r="D77" s="57" t="s">
        <v>141</v>
      </c>
      <c r="E77" s="58" t="s">
        <v>899</v>
      </c>
      <c r="F77" s="59" t="s">
        <v>145</v>
      </c>
      <c r="G77" s="57"/>
      <c r="H77" s="57"/>
      <c r="I77" s="57" t="s">
        <v>1325</v>
      </c>
      <c r="J77" s="57" t="s">
        <v>150</v>
      </c>
      <c r="K77" s="57"/>
      <c r="L77" s="57"/>
      <c r="M77" s="57"/>
      <c r="N77" s="57"/>
      <c r="O77" s="58" t="s">
        <v>899</v>
      </c>
      <c r="P77" s="58" t="s">
        <v>988</v>
      </c>
      <c r="Q77" s="57">
        <f t="shared" si="1"/>
        <v>94075.002399999998</v>
      </c>
      <c r="R77" s="58" t="s">
        <v>899</v>
      </c>
      <c r="S77" s="58" t="s">
        <v>920</v>
      </c>
      <c r="T77" s="57" t="s">
        <v>141</v>
      </c>
      <c r="U77" s="58" t="s">
        <v>920</v>
      </c>
      <c r="V77" s="61">
        <v>81099.14</v>
      </c>
      <c r="W77" s="7"/>
    </row>
    <row r="78" spans="1:23" s="6" customFormat="1" x14ac:dyDescent="0.25">
      <c r="A78" s="56" t="s">
        <v>521</v>
      </c>
      <c r="B78" s="58" t="s">
        <v>252</v>
      </c>
      <c r="C78" s="57" t="s">
        <v>549</v>
      </c>
      <c r="D78" s="57" t="s">
        <v>141</v>
      </c>
      <c r="E78" s="58" t="s">
        <v>899</v>
      </c>
      <c r="F78" s="65" t="s">
        <v>145</v>
      </c>
      <c r="G78" s="57"/>
      <c r="H78" s="57"/>
      <c r="I78" s="57" t="s">
        <v>1324</v>
      </c>
      <c r="J78" s="57" t="s">
        <v>150</v>
      </c>
      <c r="K78" s="57"/>
      <c r="L78" s="57"/>
      <c r="M78" s="57"/>
      <c r="N78" s="57"/>
      <c r="O78" s="58" t="s">
        <v>899</v>
      </c>
      <c r="P78" s="58" t="s">
        <v>989</v>
      </c>
      <c r="Q78" s="57">
        <f t="shared" si="1"/>
        <v>625181.0024</v>
      </c>
      <c r="R78" s="58" t="s">
        <v>899</v>
      </c>
      <c r="S78" s="58" t="s">
        <v>923</v>
      </c>
      <c r="T78" s="57" t="s">
        <v>141</v>
      </c>
      <c r="U78" s="58" t="s">
        <v>923</v>
      </c>
      <c r="V78" s="61">
        <v>538949.14</v>
      </c>
      <c r="W78" s="7"/>
    </row>
    <row r="79" spans="1:23" s="6" customFormat="1" x14ac:dyDescent="0.25">
      <c r="A79" s="56" t="s">
        <v>521</v>
      </c>
      <c r="B79" s="58" t="s">
        <v>253</v>
      </c>
      <c r="C79" s="57" t="s">
        <v>536</v>
      </c>
      <c r="D79" s="57" t="s">
        <v>141</v>
      </c>
      <c r="E79" s="58" t="s">
        <v>899</v>
      </c>
      <c r="F79" s="65" t="s">
        <v>145</v>
      </c>
      <c r="G79" s="57"/>
      <c r="H79" s="57"/>
      <c r="I79" s="57" t="s">
        <v>1324</v>
      </c>
      <c r="J79" s="57" t="s">
        <v>150</v>
      </c>
      <c r="K79" s="57"/>
      <c r="L79" s="57"/>
      <c r="M79" s="57"/>
      <c r="N79" s="57"/>
      <c r="O79" s="58" t="s">
        <v>899</v>
      </c>
      <c r="P79" s="58" t="s">
        <v>990</v>
      </c>
      <c r="Q79" s="57">
        <f t="shared" si="1"/>
        <v>150723.99679999999</v>
      </c>
      <c r="R79" s="58" t="s">
        <v>899</v>
      </c>
      <c r="S79" s="58" t="s">
        <v>924</v>
      </c>
      <c r="T79" s="57" t="s">
        <v>141</v>
      </c>
      <c r="U79" s="58" t="s">
        <v>924</v>
      </c>
      <c r="V79" s="61">
        <v>129934.48</v>
      </c>
      <c r="W79" s="7"/>
    </row>
    <row r="80" spans="1:23" s="6" customFormat="1" x14ac:dyDescent="0.25">
      <c r="A80" s="56" t="s">
        <v>521</v>
      </c>
      <c r="B80" s="58" t="s">
        <v>32</v>
      </c>
      <c r="C80" s="57" t="s">
        <v>550</v>
      </c>
      <c r="D80" s="57" t="s">
        <v>141</v>
      </c>
      <c r="E80" s="58" t="s">
        <v>899</v>
      </c>
      <c r="F80" s="59" t="s">
        <v>145</v>
      </c>
      <c r="G80" s="57"/>
      <c r="H80" s="57"/>
      <c r="I80" s="57" t="s">
        <v>1326</v>
      </c>
      <c r="J80" s="57" t="s">
        <v>150</v>
      </c>
      <c r="K80" s="57"/>
      <c r="L80" s="57"/>
      <c r="M80" s="57"/>
      <c r="N80" s="57"/>
      <c r="O80" s="58" t="s">
        <v>899</v>
      </c>
      <c r="P80" s="58" t="s">
        <v>991</v>
      </c>
      <c r="Q80" s="57">
        <f t="shared" si="1"/>
        <v>347197.00159999996</v>
      </c>
      <c r="R80" s="58" t="s">
        <v>899</v>
      </c>
      <c r="S80" s="58" t="s">
        <v>920</v>
      </c>
      <c r="T80" s="57" t="s">
        <v>141</v>
      </c>
      <c r="U80" s="58" t="s">
        <v>920</v>
      </c>
      <c r="V80" s="61">
        <v>299307.76</v>
      </c>
      <c r="W80" s="7"/>
    </row>
    <row r="81" spans="1:23" s="6" customFormat="1" x14ac:dyDescent="0.25">
      <c r="A81" s="56" t="s">
        <v>521</v>
      </c>
      <c r="B81" s="58" t="s">
        <v>254</v>
      </c>
      <c r="C81" s="57" t="s">
        <v>551</v>
      </c>
      <c r="D81" s="57" t="s">
        <v>141</v>
      </c>
      <c r="E81" s="58" t="s">
        <v>900</v>
      </c>
      <c r="F81" s="65" t="s">
        <v>145</v>
      </c>
      <c r="G81" s="57"/>
      <c r="H81" s="57"/>
      <c r="I81" s="57" t="s">
        <v>1325</v>
      </c>
      <c r="J81" s="57" t="s">
        <v>150</v>
      </c>
      <c r="K81" s="57"/>
      <c r="L81" s="57"/>
      <c r="M81" s="57"/>
      <c r="N81" s="57"/>
      <c r="O81" s="58" t="s">
        <v>900</v>
      </c>
      <c r="P81" s="58" t="s">
        <v>992</v>
      </c>
      <c r="Q81" s="57">
        <f t="shared" si="1"/>
        <v>1223055.9992</v>
      </c>
      <c r="R81" s="58" t="s">
        <v>900</v>
      </c>
      <c r="S81" s="58" t="s">
        <v>925</v>
      </c>
      <c r="T81" s="57" t="s">
        <v>141</v>
      </c>
      <c r="U81" s="58" t="s">
        <v>925</v>
      </c>
      <c r="V81" s="61">
        <v>1054358.6200000001</v>
      </c>
      <c r="W81" s="7"/>
    </row>
    <row r="82" spans="1:23" s="6" customFormat="1" x14ac:dyDescent="0.25">
      <c r="A82" s="56" t="s">
        <v>521</v>
      </c>
      <c r="B82" s="58" t="s">
        <v>255</v>
      </c>
      <c r="C82" s="57" t="s">
        <v>545</v>
      </c>
      <c r="D82" s="57" t="s">
        <v>141</v>
      </c>
      <c r="E82" s="58" t="s">
        <v>900</v>
      </c>
      <c r="F82" s="65" t="s">
        <v>145</v>
      </c>
      <c r="G82" s="57"/>
      <c r="H82" s="57"/>
      <c r="I82" s="57" t="s">
        <v>1323</v>
      </c>
      <c r="J82" s="57" t="s">
        <v>150</v>
      </c>
      <c r="K82" s="57"/>
      <c r="L82" s="57"/>
      <c r="M82" s="57"/>
      <c r="N82" s="57"/>
      <c r="O82" s="58" t="s">
        <v>900</v>
      </c>
      <c r="P82" s="58" t="s">
        <v>993</v>
      </c>
      <c r="Q82" s="57">
        <f t="shared" si="1"/>
        <v>206664.99679999999</v>
      </c>
      <c r="R82" s="58" t="s">
        <v>900</v>
      </c>
      <c r="S82" s="58" t="s">
        <v>902</v>
      </c>
      <c r="T82" s="57" t="s">
        <v>141</v>
      </c>
      <c r="U82" s="58" t="s">
        <v>902</v>
      </c>
      <c r="V82" s="61">
        <v>178159.48</v>
      </c>
      <c r="W82" s="7"/>
    </row>
    <row r="83" spans="1:23" s="6" customFormat="1" x14ac:dyDescent="0.25">
      <c r="A83" s="56" t="s">
        <v>521</v>
      </c>
      <c r="B83" s="58" t="s">
        <v>256</v>
      </c>
      <c r="C83" s="57" t="s">
        <v>536</v>
      </c>
      <c r="D83" s="57" t="s">
        <v>141</v>
      </c>
      <c r="E83" s="58" t="s">
        <v>900</v>
      </c>
      <c r="F83" s="65" t="s">
        <v>145</v>
      </c>
      <c r="G83" s="57"/>
      <c r="H83" s="57"/>
      <c r="I83" s="57" t="s">
        <v>1326</v>
      </c>
      <c r="J83" s="57" t="s">
        <v>150</v>
      </c>
      <c r="K83" s="57"/>
      <c r="L83" s="57"/>
      <c r="M83" s="57"/>
      <c r="N83" s="57"/>
      <c r="O83" s="58" t="s">
        <v>900</v>
      </c>
      <c r="P83" s="58" t="s">
        <v>994</v>
      </c>
      <c r="Q83" s="57">
        <f t="shared" si="1"/>
        <v>179238.00319999998</v>
      </c>
      <c r="R83" s="58" t="s">
        <v>900</v>
      </c>
      <c r="S83" s="58" t="s">
        <v>926</v>
      </c>
      <c r="T83" s="57" t="s">
        <v>141</v>
      </c>
      <c r="U83" s="58" t="s">
        <v>926</v>
      </c>
      <c r="V83" s="61">
        <v>154515.51999999999</v>
      </c>
      <c r="W83" s="7"/>
    </row>
    <row r="84" spans="1:23" s="6" customFormat="1" x14ac:dyDescent="0.25">
      <c r="A84" s="56" t="s">
        <v>521</v>
      </c>
      <c r="B84" s="58" t="s">
        <v>257</v>
      </c>
      <c r="C84" s="57" t="s">
        <v>552</v>
      </c>
      <c r="D84" s="57" t="s">
        <v>141</v>
      </c>
      <c r="E84" s="58" t="s">
        <v>901</v>
      </c>
      <c r="F84" s="65" t="s">
        <v>145</v>
      </c>
      <c r="G84" s="57"/>
      <c r="H84" s="57"/>
      <c r="I84" s="57" t="s">
        <v>1327</v>
      </c>
      <c r="J84" s="57" t="s">
        <v>150</v>
      </c>
      <c r="K84" s="57"/>
      <c r="L84" s="57"/>
      <c r="M84" s="57"/>
      <c r="N84" s="57"/>
      <c r="O84" s="58" t="s">
        <v>901</v>
      </c>
      <c r="P84" s="58" t="s">
        <v>995</v>
      </c>
      <c r="Q84" s="57">
        <f t="shared" si="1"/>
        <v>985246.99759999989</v>
      </c>
      <c r="R84" s="58" t="s">
        <v>901</v>
      </c>
      <c r="S84" s="58" t="s">
        <v>906</v>
      </c>
      <c r="T84" s="57" t="s">
        <v>141</v>
      </c>
      <c r="U84" s="58" t="s">
        <v>906</v>
      </c>
      <c r="V84" s="61">
        <v>849350.86</v>
      </c>
      <c r="W84" s="7"/>
    </row>
    <row r="85" spans="1:23" s="6" customFormat="1" x14ac:dyDescent="0.25">
      <c r="A85" s="56" t="s">
        <v>521</v>
      </c>
      <c r="B85" s="58" t="s">
        <v>258</v>
      </c>
      <c r="C85" s="57" t="s">
        <v>553</v>
      </c>
      <c r="D85" s="57" t="s">
        <v>141</v>
      </c>
      <c r="E85" s="58" t="s">
        <v>901</v>
      </c>
      <c r="F85" s="65" t="s">
        <v>145</v>
      </c>
      <c r="G85" s="57"/>
      <c r="H85" s="57"/>
      <c r="I85" s="57" t="s">
        <v>1321</v>
      </c>
      <c r="J85" s="57" t="s">
        <v>150</v>
      </c>
      <c r="K85" s="57"/>
      <c r="L85" s="57"/>
      <c r="M85" s="57"/>
      <c r="N85" s="57"/>
      <c r="O85" s="58" t="s">
        <v>901</v>
      </c>
      <c r="P85" s="58" t="s">
        <v>996</v>
      </c>
      <c r="Q85" s="57">
        <f t="shared" si="1"/>
        <v>47356.002399999998</v>
      </c>
      <c r="R85" s="58" t="s">
        <v>901</v>
      </c>
      <c r="S85" s="58" t="s">
        <v>927</v>
      </c>
      <c r="T85" s="57" t="s">
        <v>141</v>
      </c>
      <c r="U85" s="58" t="s">
        <v>927</v>
      </c>
      <c r="V85" s="61">
        <v>40824.14</v>
      </c>
      <c r="W85" s="7"/>
    </row>
    <row r="86" spans="1:23" s="6" customFormat="1" x14ac:dyDescent="0.25">
      <c r="A86" s="56" t="s">
        <v>521</v>
      </c>
      <c r="B86" s="58" t="s">
        <v>234</v>
      </c>
      <c r="C86" s="57" t="s">
        <v>554</v>
      </c>
      <c r="D86" s="57" t="s">
        <v>141</v>
      </c>
      <c r="E86" s="58" t="s">
        <v>901</v>
      </c>
      <c r="F86" s="65" t="s">
        <v>145</v>
      </c>
      <c r="G86" s="57"/>
      <c r="H86" s="57"/>
      <c r="I86" s="57" t="s">
        <v>1328</v>
      </c>
      <c r="J86" s="57" t="s">
        <v>150</v>
      </c>
      <c r="K86" s="57"/>
      <c r="L86" s="57"/>
      <c r="M86" s="57"/>
      <c r="N86" s="57"/>
      <c r="O86" s="58" t="s">
        <v>901</v>
      </c>
      <c r="P86" s="58" t="s">
        <v>997</v>
      </c>
      <c r="Q86" s="57">
        <f t="shared" si="1"/>
        <v>262120.00319999998</v>
      </c>
      <c r="R86" s="58" t="s">
        <v>901</v>
      </c>
      <c r="S86" s="58" t="s">
        <v>928</v>
      </c>
      <c r="T86" s="57" t="s">
        <v>141</v>
      </c>
      <c r="U86" s="58" t="s">
        <v>928</v>
      </c>
      <c r="V86" s="61">
        <v>225965.52</v>
      </c>
      <c r="W86" s="7"/>
    </row>
    <row r="87" spans="1:23" s="6" customFormat="1" x14ac:dyDescent="0.25">
      <c r="A87" s="56" t="s">
        <v>521</v>
      </c>
      <c r="B87" s="58" t="s">
        <v>259</v>
      </c>
      <c r="C87" s="57" t="s">
        <v>555</v>
      </c>
      <c r="D87" s="57" t="s">
        <v>141</v>
      </c>
      <c r="E87" s="58" t="s">
        <v>898</v>
      </c>
      <c r="F87" s="65" t="s">
        <v>145</v>
      </c>
      <c r="G87" s="57"/>
      <c r="H87" s="57"/>
      <c r="I87" s="57" t="s">
        <v>1329</v>
      </c>
      <c r="J87" s="57" t="s">
        <v>150</v>
      </c>
      <c r="K87" s="57"/>
      <c r="L87" s="57"/>
      <c r="M87" s="57"/>
      <c r="N87" s="57"/>
      <c r="O87" s="58" t="s">
        <v>898</v>
      </c>
      <c r="P87" s="58" t="s">
        <v>998</v>
      </c>
      <c r="Q87" s="57">
        <f t="shared" si="1"/>
        <v>1898687.9999999998</v>
      </c>
      <c r="R87" s="58" t="s">
        <v>898</v>
      </c>
      <c r="S87" s="58" t="s">
        <v>929</v>
      </c>
      <c r="T87" s="57" t="s">
        <v>141</v>
      </c>
      <c r="U87" s="58" t="s">
        <v>929</v>
      </c>
      <c r="V87" s="61">
        <v>1636800</v>
      </c>
      <c r="W87" s="7"/>
    </row>
    <row r="88" spans="1:23" s="6" customFormat="1" x14ac:dyDescent="0.25">
      <c r="A88" s="56" t="s">
        <v>521</v>
      </c>
      <c r="B88" s="58" t="s">
        <v>260</v>
      </c>
      <c r="C88" s="57" t="s">
        <v>556</v>
      </c>
      <c r="D88" s="57" t="s">
        <v>141</v>
      </c>
      <c r="E88" s="58" t="s">
        <v>898</v>
      </c>
      <c r="F88" s="65" t="s">
        <v>891</v>
      </c>
      <c r="G88" s="57"/>
      <c r="H88" s="57"/>
      <c r="I88" s="57" t="s">
        <v>1330</v>
      </c>
      <c r="J88" s="57" t="s">
        <v>150</v>
      </c>
      <c r="K88" s="57"/>
      <c r="L88" s="57"/>
      <c r="M88" s="57"/>
      <c r="N88" s="57"/>
      <c r="O88" s="58" t="s">
        <v>898</v>
      </c>
      <c r="P88" s="58" t="s">
        <v>999</v>
      </c>
      <c r="Q88" s="57">
        <f t="shared" si="1"/>
        <v>33707.790399999998</v>
      </c>
      <c r="R88" s="58" t="s">
        <v>898</v>
      </c>
      <c r="S88" s="58" t="s">
        <v>915</v>
      </c>
      <c r="T88" s="57" t="s">
        <v>141</v>
      </c>
      <c r="U88" s="58" t="s">
        <v>915</v>
      </c>
      <c r="V88" s="61">
        <v>29058.44</v>
      </c>
      <c r="W88" s="7"/>
    </row>
    <row r="89" spans="1:23" s="6" customFormat="1" x14ac:dyDescent="0.25">
      <c r="A89" s="56" t="s">
        <v>521</v>
      </c>
      <c r="B89" s="58" t="s">
        <v>234</v>
      </c>
      <c r="C89" s="57" t="s">
        <v>557</v>
      </c>
      <c r="D89" s="57" t="s">
        <v>141</v>
      </c>
      <c r="E89" s="58" t="s">
        <v>900</v>
      </c>
      <c r="F89" s="65" t="s">
        <v>145</v>
      </c>
      <c r="G89" s="57"/>
      <c r="H89" s="57"/>
      <c r="I89" s="57" t="s">
        <v>1331</v>
      </c>
      <c r="J89" s="57" t="s">
        <v>150</v>
      </c>
      <c r="K89" s="57"/>
      <c r="L89" s="57"/>
      <c r="M89" s="57"/>
      <c r="N89" s="57"/>
      <c r="O89" s="58" t="s">
        <v>900</v>
      </c>
      <c r="P89" s="58" t="s">
        <v>1000</v>
      </c>
      <c r="Q89" s="57">
        <f t="shared" si="1"/>
        <v>3127555.5527999997</v>
      </c>
      <c r="R89" s="58" t="s">
        <v>900</v>
      </c>
      <c r="S89" s="58" t="s">
        <v>930</v>
      </c>
      <c r="T89" s="57" t="s">
        <v>141</v>
      </c>
      <c r="U89" s="58" t="s">
        <v>930</v>
      </c>
      <c r="V89" s="61">
        <v>2696168.58</v>
      </c>
      <c r="W89" s="7"/>
    </row>
    <row r="90" spans="1:23" s="6" customFormat="1" x14ac:dyDescent="0.25">
      <c r="A90" s="56" t="s">
        <v>521</v>
      </c>
      <c r="B90" s="58" t="s">
        <v>261</v>
      </c>
      <c r="C90" s="57" t="s">
        <v>558</v>
      </c>
      <c r="D90" s="57" t="s">
        <v>141</v>
      </c>
      <c r="E90" s="58" t="s">
        <v>898</v>
      </c>
      <c r="F90" s="65" t="s">
        <v>891</v>
      </c>
      <c r="G90" s="57"/>
      <c r="H90" s="57"/>
      <c r="I90" s="57" t="s">
        <v>1330</v>
      </c>
      <c r="J90" s="57" t="s">
        <v>150</v>
      </c>
      <c r="K90" s="57"/>
      <c r="L90" s="57"/>
      <c r="M90" s="57"/>
      <c r="N90" s="57"/>
      <c r="O90" s="58" t="s">
        <v>898</v>
      </c>
      <c r="P90" s="58" t="s">
        <v>1001</v>
      </c>
      <c r="Q90" s="57">
        <f t="shared" si="1"/>
        <v>63355.731599999999</v>
      </c>
      <c r="R90" s="58" t="s">
        <v>898</v>
      </c>
      <c r="S90" s="58" t="s">
        <v>915</v>
      </c>
      <c r="T90" s="57" t="s">
        <v>141</v>
      </c>
      <c r="U90" s="58" t="s">
        <v>915</v>
      </c>
      <c r="V90" s="61">
        <v>54617.01</v>
      </c>
      <c r="W90" s="7"/>
    </row>
    <row r="91" spans="1:23" s="6" customFormat="1" x14ac:dyDescent="0.25">
      <c r="A91" s="56" t="s">
        <v>521</v>
      </c>
      <c r="B91" s="58" t="s">
        <v>262</v>
      </c>
      <c r="C91" s="57" t="s">
        <v>559</v>
      </c>
      <c r="D91" s="57" t="s">
        <v>141</v>
      </c>
      <c r="E91" s="58" t="s">
        <v>898</v>
      </c>
      <c r="F91" s="65" t="s">
        <v>145</v>
      </c>
      <c r="G91" s="57"/>
      <c r="H91" s="57"/>
      <c r="I91" s="57" t="s">
        <v>1332</v>
      </c>
      <c r="J91" s="57" t="s">
        <v>150</v>
      </c>
      <c r="K91" s="57"/>
      <c r="L91" s="57"/>
      <c r="M91" s="57"/>
      <c r="N91" s="57"/>
      <c r="O91" s="58" t="s">
        <v>898</v>
      </c>
      <c r="P91" s="58" t="s">
        <v>1002</v>
      </c>
      <c r="Q91" s="57">
        <f t="shared" si="1"/>
        <v>665471.63039999991</v>
      </c>
      <c r="R91" s="58" t="s">
        <v>898</v>
      </c>
      <c r="S91" s="58" t="s">
        <v>924</v>
      </c>
      <c r="T91" s="57" t="s">
        <v>141</v>
      </c>
      <c r="U91" s="58" t="s">
        <v>924</v>
      </c>
      <c r="V91" s="61">
        <v>573682.43999999994</v>
      </c>
      <c r="W91" s="7"/>
    </row>
    <row r="92" spans="1:23" s="6" customFormat="1" x14ac:dyDescent="0.25">
      <c r="A92" s="56" t="s">
        <v>521</v>
      </c>
      <c r="B92" s="58" t="s">
        <v>263</v>
      </c>
      <c r="C92" s="57" t="s">
        <v>560</v>
      </c>
      <c r="D92" s="57" t="s">
        <v>141</v>
      </c>
      <c r="E92" s="58" t="s">
        <v>898</v>
      </c>
      <c r="F92" s="65" t="s">
        <v>145</v>
      </c>
      <c r="G92" s="57"/>
      <c r="H92" s="57"/>
      <c r="I92" s="57" t="s">
        <v>1333</v>
      </c>
      <c r="J92" s="57" t="s">
        <v>150</v>
      </c>
      <c r="K92" s="57"/>
      <c r="L92" s="57"/>
      <c r="M92" s="57"/>
      <c r="N92" s="57"/>
      <c r="O92" s="58" t="s">
        <v>898</v>
      </c>
      <c r="P92" s="58" t="s">
        <v>1003</v>
      </c>
      <c r="Q92" s="57">
        <f t="shared" si="1"/>
        <v>335195.88519999996</v>
      </c>
      <c r="R92" s="58" t="s">
        <v>898</v>
      </c>
      <c r="S92" s="58" t="s">
        <v>915</v>
      </c>
      <c r="T92" s="57" t="s">
        <v>141</v>
      </c>
      <c r="U92" s="58" t="s">
        <v>915</v>
      </c>
      <c r="V92" s="61">
        <v>288961.96999999997</v>
      </c>
      <c r="W92" s="7"/>
    </row>
    <row r="93" spans="1:23" s="6" customFormat="1" x14ac:dyDescent="0.25">
      <c r="A93" s="56" t="s">
        <v>521</v>
      </c>
      <c r="B93" s="58" t="s">
        <v>264</v>
      </c>
      <c r="C93" s="57" t="s">
        <v>561</v>
      </c>
      <c r="D93" s="57" t="s">
        <v>141</v>
      </c>
      <c r="E93" s="58" t="s">
        <v>898</v>
      </c>
      <c r="F93" s="65" t="s">
        <v>145</v>
      </c>
      <c r="G93" s="57"/>
      <c r="H93" s="57"/>
      <c r="I93" s="57" t="s">
        <v>1333</v>
      </c>
      <c r="J93" s="57" t="s">
        <v>150</v>
      </c>
      <c r="K93" s="57"/>
      <c r="L93" s="57"/>
      <c r="M93" s="57"/>
      <c r="N93" s="57"/>
      <c r="O93" s="58" t="s">
        <v>898</v>
      </c>
      <c r="P93" s="58" t="s">
        <v>1003</v>
      </c>
      <c r="Q93" s="57">
        <f t="shared" si="1"/>
        <v>203800.8872</v>
      </c>
      <c r="R93" s="58" t="s">
        <v>898</v>
      </c>
      <c r="S93" s="58" t="s">
        <v>915</v>
      </c>
      <c r="T93" s="57" t="s">
        <v>141</v>
      </c>
      <c r="U93" s="58" t="s">
        <v>915</v>
      </c>
      <c r="V93" s="61">
        <v>175690.42</v>
      </c>
      <c r="W93" s="7"/>
    </row>
    <row r="94" spans="1:23" s="6" customFormat="1" x14ac:dyDescent="0.25">
      <c r="A94" s="56" t="s">
        <v>521</v>
      </c>
      <c r="B94" s="58" t="s">
        <v>32</v>
      </c>
      <c r="C94" s="57" t="s">
        <v>562</v>
      </c>
      <c r="D94" s="57" t="s">
        <v>141</v>
      </c>
      <c r="E94" s="58" t="s">
        <v>898</v>
      </c>
      <c r="F94" s="65" t="s">
        <v>145</v>
      </c>
      <c r="G94" s="57"/>
      <c r="H94" s="57"/>
      <c r="I94" s="57" t="s">
        <v>1334</v>
      </c>
      <c r="J94" s="57" t="s">
        <v>150</v>
      </c>
      <c r="K94" s="57"/>
      <c r="L94" s="57"/>
      <c r="M94" s="57"/>
      <c r="N94" s="57"/>
      <c r="O94" s="58" t="s">
        <v>898</v>
      </c>
      <c r="P94" s="58" t="s">
        <v>1004</v>
      </c>
      <c r="Q94" s="57">
        <f t="shared" si="1"/>
        <v>1114760</v>
      </c>
      <c r="R94" s="58" t="s">
        <v>898</v>
      </c>
      <c r="S94" s="58" t="s">
        <v>929</v>
      </c>
      <c r="T94" s="57" t="s">
        <v>141</v>
      </c>
      <c r="U94" s="58" t="s">
        <v>929</v>
      </c>
      <c r="V94" s="61">
        <v>961000</v>
      </c>
      <c r="W94" s="7"/>
    </row>
    <row r="95" spans="1:23" s="6" customFormat="1" x14ac:dyDescent="0.25">
      <c r="A95" s="56" t="s">
        <v>521</v>
      </c>
      <c r="B95" s="58" t="s">
        <v>265</v>
      </c>
      <c r="C95" s="57" t="s">
        <v>563</v>
      </c>
      <c r="D95" s="57" t="s">
        <v>141</v>
      </c>
      <c r="E95" s="58" t="s">
        <v>898</v>
      </c>
      <c r="F95" s="65" t="s">
        <v>145</v>
      </c>
      <c r="G95" s="57"/>
      <c r="H95" s="57"/>
      <c r="I95" s="57" t="s">
        <v>1335</v>
      </c>
      <c r="J95" s="57" t="s">
        <v>150</v>
      </c>
      <c r="K95" s="57"/>
      <c r="L95" s="57"/>
      <c r="M95" s="57"/>
      <c r="N95" s="57"/>
      <c r="O95" s="58" t="s">
        <v>898</v>
      </c>
      <c r="P95" s="58" t="s">
        <v>1005</v>
      </c>
      <c r="Q95" s="57">
        <f t="shared" si="1"/>
        <v>298622.31479999999</v>
      </c>
      <c r="R95" s="58" t="s">
        <v>898</v>
      </c>
      <c r="S95" s="58" t="s">
        <v>915</v>
      </c>
      <c r="T95" s="57" t="s">
        <v>141</v>
      </c>
      <c r="U95" s="58" t="s">
        <v>915</v>
      </c>
      <c r="V95" s="61">
        <v>257433.03</v>
      </c>
      <c r="W95" s="7"/>
    </row>
    <row r="96" spans="1:23" s="6" customFormat="1" x14ac:dyDescent="0.25">
      <c r="A96" s="56" t="s">
        <v>521</v>
      </c>
      <c r="B96" s="58" t="s">
        <v>266</v>
      </c>
      <c r="C96" s="57" t="s">
        <v>564</v>
      </c>
      <c r="D96" s="57" t="s">
        <v>141</v>
      </c>
      <c r="E96" s="58" t="s">
        <v>898</v>
      </c>
      <c r="F96" s="65" t="s">
        <v>145</v>
      </c>
      <c r="G96" s="57"/>
      <c r="H96" s="57"/>
      <c r="I96" s="57" t="s">
        <v>1335</v>
      </c>
      <c r="J96" s="57" t="s">
        <v>150</v>
      </c>
      <c r="K96" s="57"/>
      <c r="L96" s="57"/>
      <c r="M96" s="57"/>
      <c r="N96" s="57"/>
      <c r="O96" s="58" t="s">
        <v>898</v>
      </c>
      <c r="P96" s="58" t="s">
        <v>1005</v>
      </c>
      <c r="Q96" s="57">
        <f t="shared" si="1"/>
        <v>8114.1925925925916</v>
      </c>
      <c r="R96" s="58" t="s">
        <v>898</v>
      </c>
      <c r="S96" s="58" t="s">
        <v>915</v>
      </c>
      <c r="T96" s="57" t="s">
        <v>141</v>
      </c>
      <c r="U96" s="58" t="s">
        <v>915</v>
      </c>
      <c r="V96" s="61">
        <v>6994.9936143039586</v>
      </c>
      <c r="W96" s="7"/>
    </row>
    <row r="97" spans="1:23" s="6" customFormat="1" x14ac:dyDescent="0.25">
      <c r="A97" s="56" t="s">
        <v>521</v>
      </c>
      <c r="B97" s="58" t="s">
        <v>267</v>
      </c>
      <c r="C97" s="57" t="s">
        <v>565</v>
      </c>
      <c r="D97" s="57" t="s">
        <v>141</v>
      </c>
      <c r="E97" s="58" t="s">
        <v>898</v>
      </c>
      <c r="F97" s="65" t="s">
        <v>145</v>
      </c>
      <c r="G97" s="57"/>
      <c r="H97" s="57"/>
      <c r="I97" s="57" t="s">
        <v>1335</v>
      </c>
      <c r="J97" s="57" t="s">
        <v>150</v>
      </c>
      <c r="K97" s="57"/>
      <c r="L97" s="57"/>
      <c r="M97" s="57"/>
      <c r="N97" s="57"/>
      <c r="O97" s="58" t="s">
        <v>898</v>
      </c>
      <c r="P97" s="58" t="s">
        <v>1005</v>
      </c>
      <c r="Q97" s="57">
        <f t="shared" si="1"/>
        <v>181463.7764</v>
      </c>
      <c r="R97" s="58" t="s">
        <v>898</v>
      </c>
      <c r="S97" s="58" t="s">
        <v>915</v>
      </c>
      <c r="T97" s="57" t="s">
        <v>141</v>
      </c>
      <c r="U97" s="58" t="s">
        <v>915</v>
      </c>
      <c r="V97" s="61">
        <v>156434.29</v>
      </c>
      <c r="W97" s="7"/>
    </row>
    <row r="98" spans="1:23" s="6" customFormat="1" x14ac:dyDescent="0.25">
      <c r="A98" s="56" t="s">
        <v>521</v>
      </c>
      <c r="B98" s="58" t="s">
        <v>268</v>
      </c>
      <c r="C98" s="57" t="s">
        <v>566</v>
      </c>
      <c r="D98" s="57" t="s">
        <v>142</v>
      </c>
      <c r="E98" s="58" t="s">
        <v>898</v>
      </c>
      <c r="F98" s="65" t="s">
        <v>145</v>
      </c>
      <c r="G98" s="57"/>
      <c r="H98" s="57"/>
      <c r="I98" s="57" t="s">
        <v>1335</v>
      </c>
      <c r="J98" s="57" t="s">
        <v>150</v>
      </c>
      <c r="K98" s="57"/>
      <c r="L98" s="57"/>
      <c r="M98" s="57"/>
      <c r="N98" s="57"/>
      <c r="O98" s="58" t="s">
        <v>898</v>
      </c>
      <c r="P98" s="58" t="s">
        <v>1005</v>
      </c>
      <c r="Q98" s="57">
        <f t="shared" si="1"/>
        <v>39987.275471999994</v>
      </c>
      <c r="R98" s="58" t="s">
        <v>898</v>
      </c>
      <c r="S98" s="58" t="s">
        <v>915</v>
      </c>
      <c r="T98" s="57" t="s">
        <v>142</v>
      </c>
      <c r="U98" s="58" t="s">
        <v>915</v>
      </c>
      <c r="V98" s="61">
        <v>34471.789199999999</v>
      </c>
      <c r="W98" s="7"/>
    </row>
    <row r="99" spans="1:23" s="6" customFormat="1" x14ac:dyDescent="0.25">
      <c r="A99" s="56" t="s">
        <v>521</v>
      </c>
      <c r="B99" s="58" t="s">
        <v>32</v>
      </c>
      <c r="C99" s="57" t="s">
        <v>567</v>
      </c>
      <c r="D99" s="57" t="s">
        <v>142</v>
      </c>
      <c r="E99" s="58" t="s">
        <v>898</v>
      </c>
      <c r="F99" s="65" t="s">
        <v>145</v>
      </c>
      <c r="G99" s="57"/>
      <c r="H99" s="57"/>
      <c r="I99" s="57" t="s">
        <v>1335</v>
      </c>
      <c r="J99" s="57" t="s">
        <v>150</v>
      </c>
      <c r="K99" s="57"/>
      <c r="L99" s="57"/>
      <c r="M99" s="57"/>
      <c r="N99" s="57"/>
      <c r="O99" s="58" t="s">
        <v>898</v>
      </c>
      <c r="P99" s="58" t="s">
        <v>1005</v>
      </c>
      <c r="Q99" s="57">
        <f t="shared" si="1"/>
        <v>12738.933333333331</v>
      </c>
      <c r="R99" s="58" t="s">
        <v>898</v>
      </c>
      <c r="S99" s="58" t="s">
        <v>915</v>
      </c>
      <c r="T99" s="57" t="s">
        <v>142</v>
      </c>
      <c r="U99" s="58" t="s">
        <v>915</v>
      </c>
      <c r="V99" s="61">
        <v>10981.839080459769</v>
      </c>
      <c r="W99" s="7"/>
    </row>
    <row r="100" spans="1:23" s="6" customFormat="1" x14ac:dyDescent="0.25">
      <c r="A100" s="56" t="s">
        <v>521</v>
      </c>
      <c r="B100" s="58" t="s">
        <v>269</v>
      </c>
      <c r="C100" s="57" t="s">
        <v>568</v>
      </c>
      <c r="D100" s="57" t="s">
        <v>142</v>
      </c>
      <c r="E100" s="58" t="s">
        <v>898</v>
      </c>
      <c r="F100" s="65" t="s">
        <v>145</v>
      </c>
      <c r="G100" s="57"/>
      <c r="H100" s="57"/>
      <c r="I100" s="57" t="s">
        <v>1335</v>
      </c>
      <c r="J100" s="57" t="s">
        <v>150</v>
      </c>
      <c r="K100" s="57"/>
      <c r="L100" s="57"/>
      <c r="M100" s="57"/>
      <c r="N100" s="57"/>
      <c r="O100" s="58" t="s">
        <v>898</v>
      </c>
      <c r="P100" s="58" t="s">
        <v>1005</v>
      </c>
      <c r="Q100" s="57">
        <f t="shared" si="1"/>
        <v>32936.957871999999</v>
      </c>
      <c r="R100" s="58" t="s">
        <v>898</v>
      </c>
      <c r="S100" s="58" t="s">
        <v>915</v>
      </c>
      <c r="T100" s="57" t="s">
        <v>142</v>
      </c>
      <c r="U100" s="58" t="s">
        <v>915</v>
      </c>
      <c r="V100" s="61">
        <v>28393.929200000002</v>
      </c>
      <c r="W100" s="7"/>
    </row>
    <row r="101" spans="1:23" s="6" customFormat="1" x14ac:dyDescent="0.25">
      <c r="A101" s="56" t="s">
        <v>521</v>
      </c>
      <c r="B101" s="58" t="s">
        <v>270</v>
      </c>
      <c r="C101" s="57" t="s">
        <v>569</v>
      </c>
      <c r="D101" s="57" t="s">
        <v>141</v>
      </c>
      <c r="E101" s="58" t="s">
        <v>898</v>
      </c>
      <c r="F101" s="65" t="s">
        <v>145</v>
      </c>
      <c r="G101" s="57"/>
      <c r="H101" s="57"/>
      <c r="I101" s="57" t="s">
        <v>1336</v>
      </c>
      <c r="J101" s="57" t="s">
        <v>150</v>
      </c>
      <c r="K101" s="57"/>
      <c r="L101" s="57"/>
      <c r="M101" s="57"/>
      <c r="N101" s="57"/>
      <c r="O101" s="58" t="s">
        <v>898</v>
      </c>
      <c r="P101" s="58" t="s">
        <v>1006</v>
      </c>
      <c r="Q101" s="57">
        <f t="shared" si="1"/>
        <v>1749513.2412</v>
      </c>
      <c r="R101" s="58" t="s">
        <v>898</v>
      </c>
      <c r="S101" s="58" t="s">
        <v>929</v>
      </c>
      <c r="T101" s="57" t="s">
        <v>141</v>
      </c>
      <c r="U101" s="58" t="s">
        <v>929</v>
      </c>
      <c r="V101" s="61">
        <v>1508201.07</v>
      </c>
      <c r="W101" s="7"/>
    </row>
    <row r="102" spans="1:23" s="6" customFormat="1" x14ac:dyDescent="0.25">
      <c r="A102" s="56" t="s">
        <v>521</v>
      </c>
      <c r="B102" s="58" t="s">
        <v>271</v>
      </c>
      <c r="C102" s="57" t="s">
        <v>570</v>
      </c>
      <c r="D102" s="57" t="s">
        <v>141</v>
      </c>
      <c r="E102" s="58" t="s">
        <v>898</v>
      </c>
      <c r="F102" s="65" t="s">
        <v>145</v>
      </c>
      <c r="G102" s="57"/>
      <c r="H102" s="57"/>
      <c r="I102" s="57" t="s">
        <v>1337</v>
      </c>
      <c r="J102" s="57" t="s">
        <v>150</v>
      </c>
      <c r="K102" s="57"/>
      <c r="L102" s="57"/>
      <c r="M102" s="57"/>
      <c r="N102" s="57"/>
      <c r="O102" s="58" t="s">
        <v>898</v>
      </c>
      <c r="P102" s="58" t="s">
        <v>1007</v>
      </c>
      <c r="Q102" s="57">
        <f t="shared" si="1"/>
        <v>195437.77439999999</v>
      </c>
      <c r="R102" s="58" t="s">
        <v>898</v>
      </c>
      <c r="S102" s="58" t="s">
        <v>915</v>
      </c>
      <c r="T102" s="57" t="s">
        <v>141</v>
      </c>
      <c r="U102" s="58" t="s">
        <v>915</v>
      </c>
      <c r="V102" s="61">
        <v>168480.84</v>
      </c>
      <c r="W102" s="7"/>
    </row>
    <row r="103" spans="1:23" s="6" customFormat="1" x14ac:dyDescent="0.25">
      <c r="A103" s="56" t="s">
        <v>521</v>
      </c>
      <c r="B103" s="58" t="s">
        <v>272</v>
      </c>
      <c r="C103" s="57" t="s">
        <v>571</v>
      </c>
      <c r="D103" s="57" t="s">
        <v>141</v>
      </c>
      <c r="E103" s="58" t="s">
        <v>898</v>
      </c>
      <c r="F103" s="65" t="s">
        <v>145</v>
      </c>
      <c r="G103" s="57"/>
      <c r="H103" s="57"/>
      <c r="I103" s="57" t="s">
        <v>1337</v>
      </c>
      <c r="J103" s="57" t="s">
        <v>150</v>
      </c>
      <c r="K103" s="57"/>
      <c r="L103" s="57"/>
      <c r="M103" s="57"/>
      <c r="N103" s="57"/>
      <c r="O103" s="58" t="s">
        <v>898</v>
      </c>
      <c r="P103" s="58" t="s">
        <v>1007</v>
      </c>
      <c r="Q103" s="57">
        <f t="shared" si="1"/>
        <v>16911.3616</v>
      </c>
      <c r="R103" s="58" t="s">
        <v>898</v>
      </c>
      <c r="S103" s="58" t="s">
        <v>915</v>
      </c>
      <c r="T103" s="57" t="s">
        <v>141</v>
      </c>
      <c r="U103" s="58" t="s">
        <v>915</v>
      </c>
      <c r="V103" s="61">
        <v>14578.76</v>
      </c>
      <c r="W103" s="7"/>
    </row>
    <row r="104" spans="1:23" s="6" customFormat="1" x14ac:dyDescent="0.25">
      <c r="A104" s="56" t="s">
        <v>521</v>
      </c>
      <c r="B104" s="58" t="s">
        <v>251</v>
      </c>
      <c r="C104" s="57" t="s">
        <v>572</v>
      </c>
      <c r="D104" s="57" t="s">
        <v>141</v>
      </c>
      <c r="E104" s="58" t="s">
        <v>898</v>
      </c>
      <c r="F104" s="65" t="s">
        <v>145</v>
      </c>
      <c r="G104" s="57"/>
      <c r="H104" s="57"/>
      <c r="I104" s="57" t="s">
        <v>1337</v>
      </c>
      <c r="J104" s="57" t="s">
        <v>150</v>
      </c>
      <c r="K104" s="57"/>
      <c r="L104" s="57"/>
      <c r="M104" s="57"/>
      <c r="N104" s="57"/>
      <c r="O104" s="58" t="s">
        <v>898</v>
      </c>
      <c r="P104" s="58" t="s">
        <v>1007</v>
      </c>
      <c r="Q104" s="57">
        <f t="shared" si="1"/>
        <v>17470.676943999999</v>
      </c>
      <c r="R104" s="58" t="s">
        <v>898</v>
      </c>
      <c r="S104" s="58" t="s">
        <v>915</v>
      </c>
      <c r="T104" s="57" t="s">
        <v>141</v>
      </c>
      <c r="U104" s="58" t="s">
        <v>915</v>
      </c>
      <c r="V104" s="61">
        <v>15060.928400000001</v>
      </c>
      <c r="W104" s="7"/>
    </row>
    <row r="105" spans="1:23" s="6" customFormat="1" x14ac:dyDescent="0.25">
      <c r="A105" s="56" t="s">
        <v>521</v>
      </c>
      <c r="B105" s="58" t="s">
        <v>273</v>
      </c>
      <c r="C105" s="57" t="s">
        <v>573</v>
      </c>
      <c r="D105" s="57" t="s">
        <v>141</v>
      </c>
      <c r="E105" s="58" t="s">
        <v>898</v>
      </c>
      <c r="F105" s="65" t="s">
        <v>145</v>
      </c>
      <c r="G105" s="57"/>
      <c r="H105" s="57"/>
      <c r="I105" s="57" t="s">
        <v>1337</v>
      </c>
      <c r="J105" s="57" t="s">
        <v>150</v>
      </c>
      <c r="K105" s="57"/>
      <c r="L105" s="57"/>
      <c r="M105" s="57"/>
      <c r="N105" s="57"/>
      <c r="O105" s="58" t="s">
        <v>898</v>
      </c>
      <c r="P105" s="58" t="s">
        <v>1007</v>
      </c>
      <c r="Q105" s="57">
        <f t="shared" si="1"/>
        <v>102332.14814814813</v>
      </c>
      <c r="R105" s="58" t="s">
        <v>898</v>
      </c>
      <c r="S105" s="58" t="s">
        <v>915</v>
      </c>
      <c r="T105" s="57" t="s">
        <v>141</v>
      </c>
      <c r="U105" s="58" t="s">
        <v>915</v>
      </c>
      <c r="V105" s="61">
        <v>88217.369093231158</v>
      </c>
      <c r="W105" s="7"/>
    </row>
    <row r="106" spans="1:23" s="6" customFormat="1" x14ac:dyDescent="0.25">
      <c r="A106" s="56" t="s">
        <v>521</v>
      </c>
      <c r="B106" s="58" t="s">
        <v>274</v>
      </c>
      <c r="C106" s="57" t="s">
        <v>574</v>
      </c>
      <c r="D106" s="57" t="s">
        <v>141</v>
      </c>
      <c r="E106" s="58" t="s">
        <v>898</v>
      </c>
      <c r="F106" s="65" t="s">
        <v>145</v>
      </c>
      <c r="G106" s="57"/>
      <c r="H106" s="57"/>
      <c r="I106" s="57" t="s">
        <v>1337</v>
      </c>
      <c r="J106" s="57" t="s">
        <v>150</v>
      </c>
      <c r="K106" s="57"/>
      <c r="L106" s="57"/>
      <c r="M106" s="57"/>
      <c r="N106" s="57"/>
      <c r="O106" s="58" t="s">
        <v>898</v>
      </c>
      <c r="P106" s="58" t="s">
        <v>1007</v>
      </c>
      <c r="Q106" s="57">
        <f t="shared" si="1"/>
        <v>103973.607664</v>
      </c>
      <c r="R106" s="58" t="s">
        <v>898</v>
      </c>
      <c r="S106" s="58" t="s">
        <v>915</v>
      </c>
      <c r="T106" s="57" t="s">
        <v>141</v>
      </c>
      <c r="U106" s="58" t="s">
        <v>915</v>
      </c>
      <c r="V106" s="61">
        <v>89632.420400000003</v>
      </c>
      <c r="W106" s="7"/>
    </row>
    <row r="107" spans="1:23" s="6" customFormat="1" x14ac:dyDescent="0.25">
      <c r="A107" s="56" t="s">
        <v>521</v>
      </c>
      <c r="B107" s="58" t="s">
        <v>275</v>
      </c>
      <c r="C107" s="57" t="s">
        <v>575</v>
      </c>
      <c r="D107" s="57" t="s">
        <v>141</v>
      </c>
      <c r="E107" s="58" t="s">
        <v>898</v>
      </c>
      <c r="F107" s="65" t="s">
        <v>145</v>
      </c>
      <c r="G107" s="57"/>
      <c r="H107" s="57"/>
      <c r="I107" s="57" t="s">
        <v>1337</v>
      </c>
      <c r="J107" s="57" t="s">
        <v>150</v>
      </c>
      <c r="K107" s="57"/>
      <c r="L107" s="57"/>
      <c r="M107" s="57"/>
      <c r="N107" s="57"/>
      <c r="O107" s="58" t="s">
        <v>898</v>
      </c>
      <c r="P107" s="58" t="s">
        <v>1007</v>
      </c>
      <c r="Q107" s="57">
        <f t="shared" si="1"/>
        <v>103564.79999999999</v>
      </c>
      <c r="R107" s="58" t="s">
        <v>898</v>
      </c>
      <c r="S107" s="58" t="s">
        <v>915</v>
      </c>
      <c r="T107" s="57" t="s">
        <v>141</v>
      </c>
      <c r="U107" s="58" t="s">
        <v>915</v>
      </c>
      <c r="V107" s="61">
        <v>89280</v>
      </c>
      <c r="W107" s="7"/>
    </row>
    <row r="108" spans="1:23" s="6" customFormat="1" x14ac:dyDescent="0.25">
      <c r="A108" s="56" t="s">
        <v>521</v>
      </c>
      <c r="B108" s="58" t="s">
        <v>256</v>
      </c>
      <c r="C108" s="57" t="s">
        <v>576</v>
      </c>
      <c r="D108" s="57" t="s">
        <v>141</v>
      </c>
      <c r="E108" s="58" t="s">
        <v>898</v>
      </c>
      <c r="F108" s="65" t="s">
        <v>145</v>
      </c>
      <c r="G108" s="57"/>
      <c r="H108" s="57"/>
      <c r="I108" s="57" t="s">
        <v>1337</v>
      </c>
      <c r="J108" s="57" t="s">
        <v>150</v>
      </c>
      <c r="K108" s="57"/>
      <c r="L108" s="57"/>
      <c r="M108" s="57"/>
      <c r="N108" s="57"/>
      <c r="O108" s="58" t="s">
        <v>898</v>
      </c>
      <c r="P108" s="58" t="s">
        <v>1007</v>
      </c>
      <c r="Q108" s="57">
        <f t="shared" si="1"/>
        <v>44590.399999999994</v>
      </c>
      <c r="R108" s="58" t="s">
        <v>898</v>
      </c>
      <c r="S108" s="58" t="s">
        <v>915</v>
      </c>
      <c r="T108" s="57" t="s">
        <v>141</v>
      </c>
      <c r="U108" s="58" t="s">
        <v>915</v>
      </c>
      <c r="V108" s="61">
        <v>38440</v>
      </c>
      <c r="W108" s="7"/>
    </row>
    <row r="109" spans="1:23" s="6" customFormat="1" x14ac:dyDescent="0.25">
      <c r="A109" s="56" t="s">
        <v>521</v>
      </c>
      <c r="B109" s="58" t="s">
        <v>276</v>
      </c>
      <c r="C109" s="57" t="s">
        <v>577</v>
      </c>
      <c r="D109" s="57" t="s">
        <v>141</v>
      </c>
      <c r="E109" s="58" t="s">
        <v>898</v>
      </c>
      <c r="F109" s="65" t="s">
        <v>145</v>
      </c>
      <c r="G109" s="57"/>
      <c r="H109" s="57"/>
      <c r="I109" s="57" t="s">
        <v>1337</v>
      </c>
      <c r="J109" s="57" t="s">
        <v>150</v>
      </c>
      <c r="K109" s="57"/>
      <c r="L109" s="57"/>
      <c r="M109" s="57"/>
      <c r="N109" s="57"/>
      <c r="O109" s="58" t="s">
        <v>898</v>
      </c>
      <c r="P109" s="58" t="s">
        <v>1007</v>
      </c>
      <c r="Q109" s="57">
        <f t="shared" si="1"/>
        <v>74796.799999999988</v>
      </c>
      <c r="R109" s="58" t="s">
        <v>898</v>
      </c>
      <c r="S109" s="58" t="s">
        <v>915</v>
      </c>
      <c r="T109" s="57" t="s">
        <v>141</v>
      </c>
      <c r="U109" s="58" t="s">
        <v>915</v>
      </c>
      <c r="V109" s="61">
        <v>64480</v>
      </c>
      <c r="W109" s="7"/>
    </row>
    <row r="110" spans="1:23" s="6" customFormat="1" x14ac:dyDescent="0.25">
      <c r="A110" s="56" t="s">
        <v>521</v>
      </c>
      <c r="B110" s="58" t="s">
        <v>277</v>
      </c>
      <c r="C110" s="57" t="s">
        <v>578</v>
      </c>
      <c r="D110" s="57" t="s">
        <v>141</v>
      </c>
      <c r="E110" s="58" t="s">
        <v>898</v>
      </c>
      <c r="F110" s="65" t="s">
        <v>145</v>
      </c>
      <c r="G110" s="57"/>
      <c r="H110" s="57"/>
      <c r="I110" s="57" t="s">
        <v>1337</v>
      </c>
      <c r="J110" s="57" t="s">
        <v>150</v>
      </c>
      <c r="K110" s="57"/>
      <c r="L110" s="57"/>
      <c r="M110" s="57"/>
      <c r="N110" s="57"/>
      <c r="O110" s="58" t="s">
        <v>898</v>
      </c>
      <c r="P110" s="58" t="s">
        <v>1007</v>
      </c>
      <c r="Q110" s="57">
        <f t="shared" si="1"/>
        <v>21102.7664</v>
      </c>
      <c r="R110" s="58" t="s">
        <v>898</v>
      </c>
      <c r="S110" s="58" t="s">
        <v>915</v>
      </c>
      <c r="T110" s="57" t="s">
        <v>141</v>
      </c>
      <c r="U110" s="58" t="s">
        <v>915</v>
      </c>
      <c r="V110" s="61">
        <v>18192.04</v>
      </c>
      <c r="W110" s="7"/>
    </row>
    <row r="111" spans="1:23" s="6" customFormat="1" x14ac:dyDescent="0.25">
      <c r="A111" s="56" t="s">
        <v>521</v>
      </c>
      <c r="B111" s="58" t="s">
        <v>278</v>
      </c>
      <c r="C111" s="57" t="s">
        <v>579</v>
      </c>
      <c r="D111" s="57" t="s">
        <v>141</v>
      </c>
      <c r="E111" s="58" t="s">
        <v>898</v>
      </c>
      <c r="F111" s="65" t="s">
        <v>145</v>
      </c>
      <c r="G111" s="57"/>
      <c r="H111" s="57"/>
      <c r="I111" s="57" t="s">
        <v>1337</v>
      </c>
      <c r="J111" s="57" t="s">
        <v>150</v>
      </c>
      <c r="K111" s="57"/>
      <c r="L111" s="57"/>
      <c r="M111" s="57"/>
      <c r="N111" s="57"/>
      <c r="O111" s="58" t="s">
        <v>898</v>
      </c>
      <c r="P111" s="58" t="s">
        <v>1007</v>
      </c>
      <c r="Q111" s="57">
        <f t="shared" si="1"/>
        <v>319779.24809599994</v>
      </c>
      <c r="R111" s="58" t="s">
        <v>898</v>
      </c>
      <c r="S111" s="58" t="s">
        <v>915</v>
      </c>
      <c r="T111" s="57" t="s">
        <v>141</v>
      </c>
      <c r="U111" s="58" t="s">
        <v>915</v>
      </c>
      <c r="V111" s="61">
        <v>275671.76559999998</v>
      </c>
      <c r="W111" s="7"/>
    </row>
    <row r="112" spans="1:23" s="6" customFormat="1" x14ac:dyDescent="0.25">
      <c r="A112" s="56" t="s">
        <v>521</v>
      </c>
      <c r="B112" s="58" t="s">
        <v>264</v>
      </c>
      <c r="C112" s="57" t="s">
        <v>580</v>
      </c>
      <c r="D112" s="57" t="s">
        <v>141</v>
      </c>
      <c r="E112" s="58" t="s">
        <v>898</v>
      </c>
      <c r="F112" s="65" t="s">
        <v>145</v>
      </c>
      <c r="G112" s="57"/>
      <c r="H112" s="57"/>
      <c r="I112" s="57" t="s">
        <v>1337</v>
      </c>
      <c r="J112" s="57" t="s">
        <v>150</v>
      </c>
      <c r="K112" s="57"/>
      <c r="L112" s="57"/>
      <c r="M112" s="57"/>
      <c r="N112" s="57"/>
      <c r="O112" s="58" t="s">
        <v>898</v>
      </c>
      <c r="P112" s="58" t="s">
        <v>1007</v>
      </c>
      <c r="Q112" s="57">
        <f t="shared" si="1"/>
        <v>65827.958863999986</v>
      </c>
      <c r="R112" s="58" t="s">
        <v>898</v>
      </c>
      <c r="S112" s="58" t="s">
        <v>915</v>
      </c>
      <c r="T112" s="57" t="s">
        <v>141</v>
      </c>
      <c r="U112" s="58" t="s">
        <v>915</v>
      </c>
      <c r="V112" s="61">
        <v>56748.240399999995</v>
      </c>
      <c r="W112" s="7"/>
    </row>
    <row r="113" spans="1:23" s="6" customFormat="1" x14ac:dyDescent="0.25">
      <c r="A113" s="56" t="s">
        <v>521</v>
      </c>
      <c r="B113" s="58" t="s">
        <v>234</v>
      </c>
      <c r="C113" s="57" t="s">
        <v>581</v>
      </c>
      <c r="D113" s="57" t="s">
        <v>141</v>
      </c>
      <c r="E113" s="58" t="s">
        <v>900</v>
      </c>
      <c r="F113" s="65" t="s">
        <v>145</v>
      </c>
      <c r="G113" s="57"/>
      <c r="H113" s="57"/>
      <c r="I113" s="57" t="s">
        <v>1338</v>
      </c>
      <c r="J113" s="57" t="s">
        <v>150</v>
      </c>
      <c r="K113" s="57"/>
      <c r="L113" s="57"/>
      <c r="M113" s="57"/>
      <c r="N113" s="57"/>
      <c r="O113" s="58" t="s">
        <v>900</v>
      </c>
      <c r="P113" s="58" t="s">
        <v>1008</v>
      </c>
      <c r="Q113" s="57">
        <f t="shared" si="1"/>
        <v>2521521.4988000002</v>
      </c>
      <c r="R113" s="58" t="s">
        <v>900</v>
      </c>
      <c r="S113" s="58" t="s">
        <v>930</v>
      </c>
      <c r="T113" s="57" t="s">
        <v>141</v>
      </c>
      <c r="U113" s="58" t="s">
        <v>930</v>
      </c>
      <c r="V113" s="61">
        <v>2173725.4300000002</v>
      </c>
      <c r="W113" s="7"/>
    </row>
    <row r="114" spans="1:23" s="6" customFormat="1" x14ac:dyDescent="0.25">
      <c r="A114" s="56" t="s">
        <v>521</v>
      </c>
      <c r="B114" s="58" t="s">
        <v>279</v>
      </c>
      <c r="C114" s="57" t="s">
        <v>582</v>
      </c>
      <c r="D114" s="57" t="s">
        <v>141</v>
      </c>
      <c r="E114" s="58" t="s">
        <v>899</v>
      </c>
      <c r="F114" s="65" t="s">
        <v>145</v>
      </c>
      <c r="G114" s="57"/>
      <c r="H114" s="57"/>
      <c r="I114" s="57" t="s">
        <v>1339</v>
      </c>
      <c r="J114" s="57" t="s">
        <v>150</v>
      </c>
      <c r="K114" s="57"/>
      <c r="L114" s="57"/>
      <c r="M114" s="57"/>
      <c r="N114" s="57"/>
      <c r="O114" s="58" t="s">
        <v>899</v>
      </c>
      <c r="P114" s="58" t="s">
        <v>1009</v>
      </c>
      <c r="Q114" s="57">
        <f t="shared" si="1"/>
        <v>5122437.5271999994</v>
      </c>
      <c r="R114" s="58" t="s">
        <v>899</v>
      </c>
      <c r="S114" s="58" t="s">
        <v>922</v>
      </c>
      <c r="T114" s="57" t="s">
        <v>141</v>
      </c>
      <c r="U114" s="58" t="s">
        <v>922</v>
      </c>
      <c r="V114" s="61">
        <v>4415894.42</v>
      </c>
      <c r="W114" s="7"/>
    </row>
    <row r="115" spans="1:23" s="6" customFormat="1" x14ac:dyDescent="0.25">
      <c r="A115" s="56" t="s">
        <v>521</v>
      </c>
      <c r="B115" s="58" t="s">
        <v>280</v>
      </c>
      <c r="C115" s="57" t="s">
        <v>583</v>
      </c>
      <c r="D115" s="57" t="s">
        <v>141</v>
      </c>
      <c r="E115" s="58" t="s">
        <v>898</v>
      </c>
      <c r="F115" s="65" t="s">
        <v>145</v>
      </c>
      <c r="G115" s="57"/>
      <c r="H115" s="57"/>
      <c r="I115" s="57" t="s">
        <v>1340</v>
      </c>
      <c r="J115" s="57" t="s">
        <v>150</v>
      </c>
      <c r="K115" s="57"/>
      <c r="L115" s="57"/>
      <c r="M115" s="57"/>
      <c r="N115" s="57"/>
      <c r="O115" s="58" t="s">
        <v>898</v>
      </c>
      <c r="P115" s="58" t="s">
        <v>1010</v>
      </c>
      <c r="Q115" s="57">
        <f t="shared" si="1"/>
        <v>494072.99999999994</v>
      </c>
      <c r="R115" s="58" t="s">
        <v>898</v>
      </c>
      <c r="S115" s="58" t="s">
        <v>919</v>
      </c>
      <c r="T115" s="57" t="s">
        <v>141</v>
      </c>
      <c r="U115" s="58" t="s">
        <v>919</v>
      </c>
      <c r="V115" s="61">
        <v>425925</v>
      </c>
      <c r="W115" s="7"/>
    </row>
    <row r="116" spans="1:23" s="6" customFormat="1" x14ac:dyDescent="0.25">
      <c r="A116" s="56" t="s">
        <v>521</v>
      </c>
      <c r="B116" s="58" t="s">
        <v>281</v>
      </c>
      <c r="C116" s="57" t="s">
        <v>584</v>
      </c>
      <c r="D116" s="57" t="s">
        <v>141</v>
      </c>
      <c r="E116" s="58" t="s">
        <v>899</v>
      </c>
      <c r="F116" s="65" t="s">
        <v>145</v>
      </c>
      <c r="G116" s="57"/>
      <c r="H116" s="57"/>
      <c r="I116" s="57" t="s">
        <v>1341</v>
      </c>
      <c r="J116" s="57" t="s">
        <v>150</v>
      </c>
      <c r="K116" s="57"/>
      <c r="L116" s="57"/>
      <c r="M116" s="57"/>
      <c r="N116" s="57"/>
      <c r="O116" s="58" t="s">
        <v>899</v>
      </c>
      <c r="P116" s="58" t="s">
        <v>1011</v>
      </c>
      <c r="Q116" s="57">
        <f t="shared" si="1"/>
        <v>220480.272</v>
      </c>
      <c r="R116" s="58" t="s">
        <v>899</v>
      </c>
      <c r="S116" s="58" t="s">
        <v>920</v>
      </c>
      <c r="T116" s="57" t="s">
        <v>141</v>
      </c>
      <c r="U116" s="58" t="s">
        <v>920</v>
      </c>
      <c r="V116" s="61">
        <v>190069.2</v>
      </c>
      <c r="W116" s="7"/>
    </row>
    <row r="117" spans="1:23" s="6" customFormat="1" x14ac:dyDescent="0.25">
      <c r="A117" s="56" t="s">
        <v>521</v>
      </c>
      <c r="B117" s="58" t="s">
        <v>282</v>
      </c>
      <c r="C117" s="57" t="s">
        <v>585</v>
      </c>
      <c r="D117" s="57" t="s">
        <v>141</v>
      </c>
      <c r="E117" s="58" t="s">
        <v>899</v>
      </c>
      <c r="F117" s="65" t="s">
        <v>145</v>
      </c>
      <c r="G117" s="57"/>
      <c r="H117" s="57"/>
      <c r="I117" s="57" t="s">
        <v>1341</v>
      </c>
      <c r="J117" s="57" t="s">
        <v>150</v>
      </c>
      <c r="K117" s="57"/>
      <c r="L117" s="57"/>
      <c r="M117" s="57"/>
      <c r="N117" s="57"/>
      <c r="O117" s="58" t="s">
        <v>899</v>
      </c>
      <c r="P117" s="58" t="s">
        <v>1011</v>
      </c>
      <c r="Q117" s="57">
        <f t="shared" si="1"/>
        <v>28767.999999999996</v>
      </c>
      <c r="R117" s="58" t="s">
        <v>899</v>
      </c>
      <c r="S117" s="58" t="s">
        <v>920</v>
      </c>
      <c r="T117" s="57" t="s">
        <v>141</v>
      </c>
      <c r="U117" s="58" t="s">
        <v>920</v>
      </c>
      <c r="V117" s="61">
        <v>24800</v>
      </c>
      <c r="W117" s="7"/>
    </row>
    <row r="118" spans="1:23" s="6" customFormat="1" x14ac:dyDescent="0.25">
      <c r="A118" s="56" t="s">
        <v>521</v>
      </c>
      <c r="B118" s="58" t="s">
        <v>283</v>
      </c>
      <c r="C118" s="57" t="s">
        <v>586</v>
      </c>
      <c r="D118" s="57" t="s">
        <v>141</v>
      </c>
      <c r="E118" s="58" t="s">
        <v>899</v>
      </c>
      <c r="F118" s="65" t="s">
        <v>145</v>
      </c>
      <c r="G118" s="57"/>
      <c r="H118" s="57"/>
      <c r="I118" s="57" t="s">
        <v>1341</v>
      </c>
      <c r="J118" s="57" t="s">
        <v>150</v>
      </c>
      <c r="K118" s="57"/>
      <c r="L118" s="57"/>
      <c r="M118" s="57"/>
      <c r="N118" s="57"/>
      <c r="O118" s="58" t="s">
        <v>899</v>
      </c>
      <c r="P118" s="58" t="s">
        <v>1011</v>
      </c>
      <c r="Q118" s="57">
        <f t="shared" si="1"/>
        <v>74422.769599999985</v>
      </c>
      <c r="R118" s="58" t="s">
        <v>899</v>
      </c>
      <c r="S118" s="58" t="s">
        <v>920</v>
      </c>
      <c r="T118" s="57" t="s">
        <v>141</v>
      </c>
      <c r="U118" s="58" t="s">
        <v>920</v>
      </c>
      <c r="V118" s="61">
        <v>64157.56</v>
      </c>
      <c r="W118" s="7"/>
    </row>
    <row r="119" spans="1:23" s="6" customFormat="1" x14ac:dyDescent="0.25">
      <c r="A119" s="56" t="s">
        <v>521</v>
      </c>
      <c r="B119" s="58" t="s">
        <v>284</v>
      </c>
      <c r="C119" s="57" t="s">
        <v>587</v>
      </c>
      <c r="D119" s="57" t="s">
        <v>142</v>
      </c>
      <c r="E119" s="58" t="s">
        <v>899</v>
      </c>
      <c r="F119" s="65" t="s">
        <v>145</v>
      </c>
      <c r="G119" s="57"/>
      <c r="H119" s="57"/>
      <c r="I119" s="57" t="s">
        <v>1341</v>
      </c>
      <c r="J119" s="57" t="s">
        <v>150</v>
      </c>
      <c r="K119" s="57"/>
      <c r="L119" s="57"/>
      <c r="M119" s="57"/>
      <c r="N119" s="57"/>
      <c r="O119" s="58" t="s">
        <v>899</v>
      </c>
      <c r="P119" s="58" t="s">
        <v>1011</v>
      </c>
      <c r="Q119" s="57">
        <f t="shared" ref="Q119:Q182" si="2">V119*1.16</f>
        <v>31101.977999999996</v>
      </c>
      <c r="R119" s="58" t="s">
        <v>899</v>
      </c>
      <c r="S119" s="58" t="s">
        <v>920</v>
      </c>
      <c r="T119" s="57" t="s">
        <v>142</v>
      </c>
      <c r="U119" s="58" t="s">
        <v>920</v>
      </c>
      <c r="V119" s="61">
        <v>26812.05</v>
      </c>
      <c r="W119" s="7"/>
    </row>
    <row r="120" spans="1:23" s="6" customFormat="1" x14ac:dyDescent="0.25">
      <c r="A120" s="56" t="s">
        <v>521</v>
      </c>
      <c r="B120" s="58" t="s">
        <v>285</v>
      </c>
      <c r="C120" s="57" t="s">
        <v>588</v>
      </c>
      <c r="D120" s="57" t="s">
        <v>141</v>
      </c>
      <c r="E120" s="58" t="s">
        <v>899</v>
      </c>
      <c r="F120" s="65" t="s">
        <v>145</v>
      </c>
      <c r="G120" s="57"/>
      <c r="H120" s="57"/>
      <c r="I120" s="57" t="s">
        <v>1342</v>
      </c>
      <c r="J120" s="57" t="s">
        <v>150</v>
      </c>
      <c r="K120" s="57"/>
      <c r="L120" s="57"/>
      <c r="M120" s="57"/>
      <c r="N120" s="57"/>
      <c r="O120" s="58" t="s">
        <v>899</v>
      </c>
      <c r="P120" s="58" t="s">
        <v>1012</v>
      </c>
      <c r="Q120" s="57">
        <f t="shared" si="2"/>
        <v>2781405.4164</v>
      </c>
      <c r="R120" s="58" t="s">
        <v>899</v>
      </c>
      <c r="S120" s="58" t="s">
        <v>922</v>
      </c>
      <c r="T120" s="57" t="s">
        <v>141</v>
      </c>
      <c r="U120" s="58" t="s">
        <v>922</v>
      </c>
      <c r="V120" s="61">
        <v>2397763.29</v>
      </c>
      <c r="W120" s="7"/>
    </row>
    <row r="121" spans="1:23" s="6" customFormat="1" x14ac:dyDescent="0.25">
      <c r="A121" s="56" t="s">
        <v>521</v>
      </c>
      <c r="B121" s="58" t="s">
        <v>286</v>
      </c>
      <c r="C121" s="57" t="s">
        <v>589</v>
      </c>
      <c r="D121" s="57" t="s">
        <v>141</v>
      </c>
      <c r="E121" s="58" t="s">
        <v>899</v>
      </c>
      <c r="F121" s="65" t="s">
        <v>145</v>
      </c>
      <c r="G121" s="57"/>
      <c r="H121" s="57"/>
      <c r="I121" s="57" t="s">
        <v>1334</v>
      </c>
      <c r="J121" s="57" t="s">
        <v>150</v>
      </c>
      <c r="K121" s="57"/>
      <c r="L121" s="57"/>
      <c r="M121" s="57"/>
      <c r="N121" s="57"/>
      <c r="O121" s="58" t="s">
        <v>899</v>
      </c>
      <c r="P121" s="58" t="s">
        <v>1013</v>
      </c>
      <c r="Q121" s="57">
        <f t="shared" si="2"/>
        <v>1146690.4616</v>
      </c>
      <c r="R121" s="58" t="s">
        <v>899</v>
      </c>
      <c r="S121" s="58" t="s">
        <v>931</v>
      </c>
      <c r="T121" s="57" t="s">
        <v>141</v>
      </c>
      <c r="U121" s="58" t="s">
        <v>931</v>
      </c>
      <c r="V121" s="61">
        <v>988526.26</v>
      </c>
      <c r="W121" s="7"/>
    </row>
    <row r="122" spans="1:23" s="6" customFormat="1" x14ac:dyDescent="0.25">
      <c r="A122" s="56" t="s">
        <v>521</v>
      </c>
      <c r="B122" s="58" t="s">
        <v>287</v>
      </c>
      <c r="C122" s="57" t="s">
        <v>590</v>
      </c>
      <c r="D122" s="57" t="s">
        <v>141</v>
      </c>
      <c r="E122" s="58" t="s">
        <v>898</v>
      </c>
      <c r="F122" s="65" t="s">
        <v>891</v>
      </c>
      <c r="G122" s="57"/>
      <c r="H122" s="57"/>
      <c r="I122" s="57" t="s">
        <v>1330</v>
      </c>
      <c r="J122" s="57" t="s">
        <v>150</v>
      </c>
      <c r="K122" s="57"/>
      <c r="L122" s="57"/>
      <c r="M122" s="57"/>
      <c r="N122" s="57"/>
      <c r="O122" s="58" t="s">
        <v>898</v>
      </c>
      <c r="P122" s="58" t="s">
        <v>1014</v>
      </c>
      <c r="Q122" s="57">
        <f t="shared" si="2"/>
        <v>68025.59</v>
      </c>
      <c r="R122" s="58" t="s">
        <v>898</v>
      </c>
      <c r="S122" s="58" t="s">
        <v>932</v>
      </c>
      <c r="T122" s="57" t="s">
        <v>141</v>
      </c>
      <c r="U122" s="58" t="s">
        <v>932</v>
      </c>
      <c r="V122" s="61">
        <v>58642.75</v>
      </c>
      <c r="W122" s="7"/>
    </row>
    <row r="123" spans="1:23" s="6" customFormat="1" x14ac:dyDescent="0.25">
      <c r="A123" s="56" t="s">
        <v>521</v>
      </c>
      <c r="B123" s="58" t="s">
        <v>288</v>
      </c>
      <c r="C123" s="57" t="s">
        <v>591</v>
      </c>
      <c r="D123" s="57" t="s">
        <v>141</v>
      </c>
      <c r="E123" s="58" t="s">
        <v>899</v>
      </c>
      <c r="F123" s="65" t="s">
        <v>145</v>
      </c>
      <c r="G123" s="57"/>
      <c r="H123" s="57"/>
      <c r="I123" s="57" t="s">
        <v>1336</v>
      </c>
      <c r="J123" s="57" t="s">
        <v>150</v>
      </c>
      <c r="K123" s="57"/>
      <c r="L123" s="57"/>
      <c r="M123" s="57"/>
      <c r="N123" s="57"/>
      <c r="O123" s="58" t="s">
        <v>899</v>
      </c>
      <c r="P123" s="58" t="s">
        <v>1015</v>
      </c>
      <c r="Q123" s="57">
        <f t="shared" si="2"/>
        <v>711788.93400000001</v>
      </c>
      <c r="R123" s="58" t="s">
        <v>899</v>
      </c>
      <c r="S123" s="58" t="s">
        <v>933</v>
      </c>
      <c r="T123" s="57" t="s">
        <v>141</v>
      </c>
      <c r="U123" s="58" t="s">
        <v>933</v>
      </c>
      <c r="V123" s="61">
        <v>613611.15</v>
      </c>
      <c r="W123" s="7"/>
    </row>
    <row r="124" spans="1:23" s="6" customFormat="1" x14ac:dyDescent="0.25">
      <c r="A124" s="56" t="s">
        <v>521</v>
      </c>
      <c r="B124" s="58" t="s">
        <v>289</v>
      </c>
      <c r="C124" s="57" t="s">
        <v>592</v>
      </c>
      <c r="D124" s="57" t="s">
        <v>141</v>
      </c>
      <c r="E124" s="58" t="s">
        <v>898</v>
      </c>
      <c r="F124" s="65" t="s">
        <v>145</v>
      </c>
      <c r="G124" s="57"/>
      <c r="H124" s="57"/>
      <c r="I124" s="57" t="s">
        <v>1343</v>
      </c>
      <c r="J124" s="57" t="s">
        <v>150</v>
      </c>
      <c r="K124" s="57"/>
      <c r="L124" s="57"/>
      <c r="M124" s="57"/>
      <c r="N124" s="57"/>
      <c r="O124" s="58" t="s">
        <v>898</v>
      </c>
      <c r="P124" s="58" t="s">
        <v>1016</v>
      </c>
      <c r="Q124" s="57">
        <f t="shared" si="2"/>
        <v>36520.975999999995</v>
      </c>
      <c r="R124" s="58" t="s">
        <v>898</v>
      </c>
      <c r="S124" s="58" t="s">
        <v>915</v>
      </c>
      <c r="T124" s="57" t="s">
        <v>141</v>
      </c>
      <c r="U124" s="58" t="s">
        <v>915</v>
      </c>
      <c r="V124" s="61">
        <v>31483.599999999999</v>
      </c>
      <c r="W124" s="7"/>
    </row>
    <row r="125" spans="1:23" s="6" customFormat="1" x14ac:dyDescent="0.25">
      <c r="A125" s="56" t="s">
        <v>521</v>
      </c>
      <c r="B125" s="58" t="s">
        <v>290</v>
      </c>
      <c r="C125" s="57" t="s">
        <v>593</v>
      </c>
      <c r="D125" s="57" t="s">
        <v>142</v>
      </c>
      <c r="E125" s="58" t="s">
        <v>898</v>
      </c>
      <c r="F125" s="65" t="s">
        <v>145</v>
      </c>
      <c r="G125" s="57"/>
      <c r="H125" s="57"/>
      <c r="I125" s="57" t="s">
        <v>1343</v>
      </c>
      <c r="J125" s="57" t="s">
        <v>150</v>
      </c>
      <c r="K125" s="57"/>
      <c r="L125" s="57"/>
      <c r="M125" s="57"/>
      <c r="N125" s="57"/>
      <c r="O125" s="58" t="s">
        <v>898</v>
      </c>
      <c r="P125" s="58" t="s">
        <v>1016</v>
      </c>
      <c r="Q125" s="57">
        <f t="shared" si="2"/>
        <v>115071.99999999999</v>
      </c>
      <c r="R125" s="58" t="s">
        <v>898</v>
      </c>
      <c r="S125" s="58" t="s">
        <v>915</v>
      </c>
      <c r="T125" s="57" t="s">
        <v>142</v>
      </c>
      <c r="U125" s="58" t="s">
        <v>915</v>
      </c>
      <c r="V125" s="61">
        <v>99200</v>
      </c>
      <c r="W125" s="7"/>
    </row>
    <row r="126" spans="1:23" s="6" customFormat="1" x14ac:dyDescent="0.25">
      <c r="A126" s="56" t="s">
        <v>521</v>
      </c>
      <c r="B126" s="58" t="s">
        <v>291</v>
      </c>
      <c r="C126" s="57" t="s">
        <v>594</v>
      </c>
      <c r="D126" s="57" t="s">
        <v>142</v>
      </c>
      <c r="E126" s="58" t="s">
        <v>898</v>
      </c>
      <c r="F126" s="65" t="s">
        <v>145</v>
      </c>
      <c r="G126" s="57"/>
      <c r="H126" s="57"/>
      <c r="I126" s="57" t="s">
        <v>1343</v>
      </c>
      <c r="J126" s="57" t="s">
        <v>150</v>
      </c>
      <c r="K126" s="57"/>
      <c r="L126" s="57"/>
      <c r="M126" s="57"/>
      <c r="N126" s="57"/>
      <c r="O126" s="58" t="s">
        <v>898</v>
      </c>
      <c r="P126" s="58" t="s">
        <v>1016</v>
      </c>
      <c r="Q126" s="57">
        <f t="shared" si="2"/>
        <v>86304</v>
      </c>
      <c r="R126" s="58" t="s">
        <v>898</v>
      </c>
      <c r="S126" s="58" t="s">
        <v>915</v>
      </c>
      <c r="T126" s="57" t="s">
        <v>142</v>
      </c>
      <c r="U126" s="58" t="s">
        <v>915</v>
      </c>
      <c r="V126" s="61">
        <v>74400</v>
      </c>
      <c r="W126" s="7"/>
    </row>
    <row r="127" spans="1:23" s="6" customFormat="1" x14ac:dyDescent="0.25">
      <c r="A127" s="56" t="s">
        <v>521</v>
      </c>
      <c r="B127" s="58" t="s">
        <v>235</v>
      </c>
      <c r="C127" s="57" t="s">
        <v>595</v>
      </c>
      <c r="D127" s="57" t="s">
        <v>142</v>
      </c>
      <c r="E127" s="58" t="s">
        <v>898</v>
      </c>
      <c r="F127" s="65" t="s">
        <v>145</v>
      </c>
      <c r="G127" s="57"/>
      <c r="H127" s="57"/>
      <c r="I127" s="57" t="s">
        <v>1344</v>
      </c>
      <c r="J127" s="57" t="s">
        <v>150</v>
      </c>
      <c r="K127" s="57"/>
      <c r="L127" s="57"/>
      <c r="M127" s="57"/>
      <c r="N127" s="57"/>
      <c r="O127" s="58" t="s">
        <v>898</v>
      </c>
      <c r="P127" s="58" t="s">
        <v>1017</v>
      </c>
      <c r="Q127" s="57">
        <f t="shared" si="2"/>
        <v>341581.39519999997</v>
      </c>
      <c r="R127" s="58" t="s">
        <v>898</v>
      </c>
      <c r="S127" s="58" t="s">
        <v>932</v>
      </c>
      <c r="T127" s="57" t="s">
        <v>142</v>
      </c>
      <c r="U127" s="58" t="s">
        <v>932</v>
      </c>
      <c r="V127" s="61">
        <v>294466.71999999997</v>
      </c>
      <c r="W127" s="7"/>
    </row>
    <row r="128" spans="1:23" s="6" customFormat="1" x14ac:dyDescent="0.25">
      <c r="A128" s="56" t="s">
        <v>521</v>
      </c>
      <c r="B128" s="58" t="s">
        <v>292</v>
      </c>
      <c r="C128" s="57" t="s">
        <v>596</v>
      </c>
      <c r="D128" s="57" t="s">
        <v>141</v>
      </c>
      <c r="E128" s="58" t="s">
        <v>899</v>
      </c>
      <c r="F128" s="65" t="s">
        <v>145</v>
      </c>
      <c r="G128" s="57"/>
      <c r="H128" s="57"/>
      <c r="I128" s="57" t="s">
        <v>1345</v>
      </c>
      <c r="J128" s="57" t="s">
        <v>150</v>
      </c>
      <c r="K128" s="57"/>
      <c r="L128" s="57"/>
      <c r="M128" s="57"/>
      <c r="N128" s="57"/>
      <c r="O128" s="58" t="s">
        <v>899</v>
      </c>
      <c r="P128" s="58" t="s">
        <v>1018</v>
      </c>
      <c r="Q128" s="57">
        <f t="shared" si="2"/>
        <v>1582238.1555999997</v>
      </c>
      <c r="R128" s="58" t="s">
        <v>899</v>
      </c>
      <c r="S128" s="58" t="s">
        <v>934</v>
      </c>
      <c r="T128" s="57" t="s">
        <v>141</v>
      </c>
      <c r="U128" s="58" t="s">
        <v>934</v>
      </c>
      <c r="V128" s="61">
        <v>1363998.41</v>
      </c>
      <c r="W128" s="7"/>
    </row>
    <row r="129" spans="1:23" s="6" customFormat="1" x14ac:dyDescent="0.25">
      <c r="A129" s="56" t="s">
        <v>521</v>
      </c>
      <c r="B129" s="58" t="s">
        <v>234</v>
      </c>
      <c r="C129" s="57" t="s">
        <v>597</v>
      </c>
      <c r="D129" s="57" t="s">
        <v>141</v>
      </c>
      <c r="E129" s="58" t="s">
        <v>898</v>
      </c>
      <c r="F129" s="65" t="s">
        <v>145</v>
      </c>
      <c r="G129" s="57"/>
      <c r="H129" s="57"/>
      <c r="I129" s="57" t="s">
        <v>1346</v>
      </c>
      <c r="J129" s="57" t="s">
        <v>150</v>
      </c>
      <c r="K129" s="57"/>
      <c r="L129" s="57"/>
      <c r="M129" s="57"/>
      <c r="N129" s="57"/>
      <c r="O129" s="58" t="s">
        <v>898</v>
      </c>
      <c r="P129" s="58" t="s">
        <v>1019</v>
      </c>
      <c r="Q129" s="57">
        <f t="shared" si="2"/>
        <v>1705223.2</v>
      </c>
      <c r="R129" s="58" t="s">
        <v>898</v>
      </c>
      <c r="S129" s="58" t="s">
        <v>929</v>
      </c>
      <c r="T129" s="57" t="s">
        <v>141</v>
      </c>
      <c r="U129" s="58" t="s">
        <v>929</v>
      </c>
      <c r="V129" s="61">
        <v>1470020</v>
      </c>
      <c r="W129" s="7"/>
    </row>
    <row r="130" spans="1:23" s="6" customFormat="1" x14ac:dyDescent="0.25">
      <c r="A130" s="56" t="s">
        <v>521</v>
      </c>
      <c r="B130" s="58" t="s">
        <v>293</v>
      </c>
      <c r="C130" s="57" t="s">
        <v>598</v>
      </c>
      <c r="D130" s="57" t="s">
        <v>141</v>
      </c>
      <c r="E130" s="58" t="s">
        <v>900</v>
      </c>
      <c r="F130" s="65" t="s">
        <v>145</v>
      </c>
      <c r="G130" s="57"/>
      <c r="H130" s="57"/>
      <c r="I130" s="57" t="s">
        <v>1338</v>
      </c>
      <c r="J130" s="57" t="s">
        <v>150</v>
      </c>
      <c r="K130" s="57"/>
      <c r="L130" s="57"/>
      <c r="M130" s="57"/>
      <c r="N130" s="57"/>
      <c r="O130" s="58" t="s">
        <v>900</v>
      </c>
      <c r="P130" s="58" t="s">
        <v>1020</v>
      </c>
      <c r="Q130" s="57">
        <f t="shared" si="2"/>
        <v>978091.68839999987</v>
      </c>
      <c r="R130" s="58" t="s">
        <v>900</v>
      </c>
      <c r="S130" s="58" t="s">
        <v>935</v>
      </c>
      <c r="T130" s="57" t="s">
        <v>141</v>
      </c>
      <c r="U130" s="58" t="s">
        <v>935</v>
      </c>
      <c r="V130" s="61">
        <v>843182.49</v>
      </c>
      <c r="W130" s="7"/>
    </row>
    <row r="131" spans="1:23" s="6" customFormat="1" x14ac:dyDescent="0.25">
      <c r="A131" s="56" t="s">
        <v>521</v>
      </c>
      <c r="B131" s="58" t="s">
        <v>32</v>
      </c>
      <c r="C131" s="57" t="s">
        <v>599</v>
      </c>
      <c r="D131" s="57" t="s">
        <v>141</v>
      </c>
      <c r="E131" s="58" t="s">
        <v>898</v>
      </c>
      <c r="F131" s="65" t="s">
        <v>145</v>
      </c>
      <c r="G131" s="57"/>
      <c r="H131" s="57"/>
      <c r="I131" s="58" t="s">
        <v>1347</v>
      </c>
      <c r="J131" s="57" t="s">
        <v>150</v>
      </c>
      <c r="K131" s="57"/>
      <c r="L131" s="57"/>
      <c r="M131" s="57"/>
      <c r="N131" s="57"/>
      <c r="O131" s="58" t="s">
        <v>898</v>
      </c>
      <c r="P131" s="58" t="s">
        <v>1021</v>
      </c>
      <c r="Q131" s="57">
        <f t="shared" si="2"/>
        <v>17262.784991999997</v>
      </c>
      <c r="R131" s="58" t="s">
        <v>898</v>
      </c>
      <c r="S131" s="58" t="s">
        <v>915</v>
      </c>
      <c r="T131" s="57" t="s">
        <v>141</v>
      </c>
      <c r="U131" s="58" t="s">
        <v>915</v>
      </c>
      <c r="V131" s="61">
        <v>14881.711199999998</v>
      </c>
      <c r="W131" s="7"/>
    </row>
    <row r="132" spans="1:23" s="6" customFormat="1" x14ac:dyDescent="0.25">
      <c r="A132" s="56" t="s">
        <v>521</v>
      </c>
      <c r="B132" s="58" t="s">
        <v>294</v>
      </c>
      <c r="C132" s="57" t="s">
        <v>600</v>
      </c>
      <c r="D132" s="57" t="s">
        <v>141</v>
      </c>
      <c r="E132" s="58" t="s">
        <v>898</v>
      </c>
      <c r="F132" s="65" t="s">
        <v>145</v>
      </c>
      <c r="G132" s="57"/>
      <c r="H132" s="57"/>
      <c r="I132" s="58" t="s">
        <v>1347</v>
      </c>
      <c r="J132" s="57" t="s">
        <v>150</v>
      </c>
      <c r="K132" s="57"/>
      <c r="L132" s="57"/>
      <c r="M132" s="57"/>
      <c r="N132" s="57"/>
      <c r="O132" s="58" t="s">
        <v>898</v>
      </c>
      <c r="P132" s="58" t="s">
        <v>1021</v>
      </c>
      <c r="Q132" s="57">
        <f t="shared" si="2"/>
        <v>80945.310400000002</v>
      </c>
      <c r="R132" s="58" t="s">
        <v>898</v>
      </c>
      <c r="S132" s="58" t="s">
        <v>915</v>
      </c>
      <c r="T132" s="57" t="s">
        <v>141</v>
      </c>
      <c r="U132" s="58" t="s">
        <v>915</v>
      </c>
      <c r="V132" s="61">
        <v>69780.44</v>
      </c>
      <c r="W132" s="7"/>
    </row>
    <row r="133" spans="1:23" s="6" customFormat="1" x14ac:dyDescent="0.25">
      <c r="A133" s="56" t="s">
        <v>521</v>
      </c>
      <c r="B133" s="58" t="s">
        <v>295</v>
      </c>
      <c r="C133" s="57" t="s">
        <v>601</v>
      </c>
      <c r="D133" s="57" t="s">
        <v>141</v>
      </c>
      <c r="E133" s="58" t="s">
        <v>898</v>
      </c>
      <c r="F133" s="65" t="s">
        <v>145</v>
      </c>
      <c r="G133" s="57"/>
      <c r="H133" s="57"/>
      <c r="I133" s="58" t="s">
        <v>1347</v>
      </c>
      <c r="J133" s="57" t="s">
        <v>150</v>
      </c>
      <c r="K133" s="57"/>
      <c r="L133" s="57"/>
      <c r="M133" s="57"/>
      <c r="N133" s="57"/>
      <c r="O133" s="58" t="s">
        <v>898</v>
      </c>
      <c r="P133" s="58" t="s">
        <v>1021</v>
      </c>
      <c r="Q133" s="57">
        <f t="shared" si="2"/>
        <v>389087.19999999995</v>
      </c>
      <c r="R133" s="58" t="s">
        <v>898</v>
      </c>
      <c r="S133" s="58" t="s">
        <v>915</v>
      </c>
      <c r="T133" s="57" t="s">
        <v>141</v>
      </c>
      <c r="U133" s="58" t="s">
        <v>915</v>
      </c>
      <c r="V133" s="61">
        <v>335420</v>
      </c>
      <c r="W133" s="7"/>
    </row>
    <row r="134" spans="1:23" s="6" customFormat="1" x14ac:dyDescent="0.25">
      <c r="A134" s="56" t="s">
        <v>521</v>
      </c>
      <c r="B134" s="58" t="s">
        <v>296</v>
      </c>
      <c r="C134" s="57" t="s">
        <v>602</v>
      </c>
      <c r="D134" s="57" t="s">
        <v>141</v>
      </c>
      <c r="E134" s="58" t="s">
        <v>898</v>
      </c>
      <c r="F134" s="65" t="s">
        <v>145</v>
      </c>
      <c r="G134" s="57"/>
      <c r="H134" s="57"/>
      <c r="I134" s="58" t="s">
        <v>1347</v>
      </c>
      <c r="J134" s="57" t="s">
        <v>150</v>
      </c>
      <c r="K134" s="57"/>
      <c r="L134" s="57"/>
      <c r="M134" s="57"/>
      <c r="N134" s="57"/>
      <c r="O134" s="58" t="s">
        <v>898</v>
      </c>
      <c r="P134" s="58" t="s">
        <v>1021</v>
      </c>
      <c r="Q134" s="57">
        <f t="shared" si="2"/>
        <v>107160.79999999999</v>
      </c>
      <c r="R134" s="58" t="s">
        <v>898</v>
      </c>
      <c r="S134" s="58" t="s">
        <v>915</v>
      </c>
      <c r="T134" s="57" t="s">
        <v>141</v>
      </c>
      <c r="U134" s="58" t="s">
        <v>915</v>
      </c>
      <c r="V134" s="61">
        <v>92380</v>
      </c>
      <c r="W134" s="7"/>
    </row>
    <row r="135" spans="1:23" s="6" customFormat="1" ht="30.6" x14ac:dyDescent="0.25">
      <c r="A135" s="56" t="s">
        <v>521</v>
      </c>
      <c r="B135" s="58" t="s">
        <v>297</v>
      </c>
      <c r="C135" s="57" t="s">
        <v>603</v>
      </c>
      <c r="D135" s="57" t="s">
        <v>141</v>
      </c>
      <c r="E135" s="58" t="s">
        <v>899</v>
      </c>
      <c r="F135" s="65" t="s">
        <v>145</v>
      </c>
      <c r="G135" s="57"/>
      <c r="H135" s="57"/>
      <c r="I135" s="56" t="s">
        <v>1348</v>
      </c>
      <c r="J135" s="57" t="s">
        <v>150</v>
      </c>
      <c r="K135" s="57"/>
      <c r="L135" s="57"/>
      <c r="M135" s="57"/>
      <c r="N135" s="57"/>
      <c r="O135" s="58" t="s">
        <v>899</v>
      </c>
      <c r="P135" s="58" t="s">
        <v>1022</v>
      </c>
      <c r="Q135" s="57">
        <f t="shared" si="2"/>
        <v>122263.99999999999</v>
      </c>
      <c r="R135" s="58" t="s">
        <v>899</v>
      </c>
      <c r="S135" s="58" t="s">
        <v>920</v>
      </c>
      <c r="T135" s="57" t="s">
        <v>141</v>
      </c>
      <c r="U135" s="58" t="s">
        <v>920</v>
      </c>
      <c r="V135" s="61">
        <v>105400</v>
      </c>
      <c r="W135" s="7"/>
    </row>
    <row r="136" spans="1:23" s="6" customFormat="1" ht="30.6" x14ac:dyDescent="0.25">
      <c r="A136" s="56" t="s">
        <v>521</v>
      </c>
      <c r="B136" s="58" t="s">
        <v>298</v>
      </c>
      <c r="C136" s="57" t="s">
        <v>604</v>
      </c>
      <c r="D136" s="57" t="s">
        <v>141</v>
      </c>
      <c r="E136" s="58" t="s">
        <v>899</v>
      </c>
      <c r="F136" s="65" t="s">
        <v>145</v>
      </c>
      <c r="G136" s="57"/>
      <c r="H136" s="57"/>
      <c r="I136" s="56" t="s">
        <v>1348</v>
      </c>
      <c r="J136" s="57" t="s">
        <v>150</v>
      </c>
      <c r="K136" s="57"/>
      <c r="L136" s="57"/>
      <c r="M136" s="57"/>
      <c r="N136" s="57"/>
      <c r="O136" s="58" t="s">
        <v>899</v>
      </c>
      <c r="P136" s="58" t="s">
        <v>1022</v>
      </c>
      <c r="Q136" s="57">
        <f t="shared" si="2"/>
        <v>44303.091199999995</v>
      </c>
      <c r="R136" s="58" t="s">
        <v>899</v>
      </c>
      <c r="S136" s="58" t="s">
        <v>920</v>
      </c>
      <c r="T136" s="57" t="s">
        <v>141</v>
      </c>
      <c r="U136" s="58" t="s">
        <v>920</v>
      </c>
      <c r="V136" s="61">
        <v>38192.32</v>
      </c>
      <c r="W136" s="7"/>
    </row>
    <row r="137" spans="1:23" s="6" customFormat="1" ht="30.6" x14ac:dyDescent="0.25">
      <c r="A137" s="56" t="s">
        <v>521</v>
      </c>
      <c r="B137" s="58" t="s">
        <v>32</v>
      </c>
      <c r="C137" s="57" t="s">
        <v>605</v>
      </c>
      <c r="D137" s="57" t="s">
        <v>141</v>
      </c>
      <c r="E137" s="58" t="s">
        <v>899</v>
      </c>
      <c r="F137" s="65" t="s">
        <v>145</v>
      </c>
      <c r="G137" s="57"/>
      <c r="H137" s="57"/>
      <c r="I137" s="56" t="s">
        <v>1348</v>
      </c>
      <c r="J137" s="57" t="s">
        <v>150</v>
      </c>
      <c r="K137" s="57"/>
      <c r="L137" s="57"/>
      <c r="M137" s="57"/>
      <c r="N137" s="57"/>
      <c r="O137" s="58" t="s">
        <v>899</v>
      </c>
      <c r="P137" s="58" t="s">
        <v>1022</v>
      </c>
      <c r="Q137" s="57">
        <f t="shared" si="2"/>
        <v>103421.55159999999</v>
      </c>
      <c r="R137" s="58" t="s">
        <v>899</v>
      </c>
      <c r="S137" s="58" t="s">
        <v>920</v>
      </c>
      <c r="T137" s="57" t="s">
        <v>141</v>
      </c>
      <c r="U137" s="58" t="s">
        <v>920</v>
      </c>
      <c r="V137" s="61">
        <v>89156.51</v>
      </c>
      <c r="W137" s="7"/>
    </row>
    <row r="138" spans="1:23" s="6" customFormat="1" x14ac:dyDescent="0.25">
      <c r="A138" s="56" t="s">
        <v>521</v>
      </c>
      <c r="B138" s="58" t="s">
        <v>299</v>
      </c>
      <c r="C138" s="57" t="s">
        <v>606</v>
      </c>
      <c r="D138" s="57" t="s">
        <v>141</v>
      </c>
      <c r="E138" s="58" t="s">
        <v>898</v>
      </c>
      <c r="F138" s="65" t="s">
        <v>891</v>
      </c>
      <c r="G138" s="57"/>
      <c r="H138" s="57"/>
      <c r="I138" s="57" t="s">
        <v>1330</v>
      </c>
      <c r="J138" s="57" t="s">
        <v>150</v>
      </c>
      <c r="K138" s="57"/>
      <c r="L138" s="57"/>
      <c r="M138" s="57"/>
      <c r="N138" s="57"/>
      <c r="O138" s="58" t="s">
        <v>898</v>
      </c>
      <c r="P138" s="58" t="s">
        <v>1023</v>
      </c>
      <c r="Q138" s="57">
        <f t="shared" si="2"/>
        <v>47162.363599999997</v>
      </c>
      <c r="R138" s="58" t="s">
        <v>898</v>
      </c>
      <c r="S138" s="58" t="s">
        <v>915</v>
      </c>
      <c r="T138" s="57" t="s">
        <v>141</v>
      </c>
      <c r="U138" s="58" t="s">
        <v>915</v>
      </c>
      <c r="V138" s="61">
        <v>40657.21</v>
      </c>
      <c r="W138" s="7"/>
    </row>
    <row r="139" spans="1:23" s="6" customFormat="1" x14ac:dyDescent="0.25">
      <c r="A139" s="56" t="s">
        <v>521</v>
      </c>
      <c r="B139" s="58" t="s">
        <v>32</v>
      </c>
      <c r="C139" s="57" t="s">
        <v>607</v>
      </c>
      <c r="D139" s="57" t="s">
        <v>141</v>
      </c>
      <c r="E139" s="58" t="s">
        <v>900</v>
      </c>
      <c r="F139" s="65" t="s">
        <v>145</v>
      </c>
      <c r="G139" s="57"/>
      <c r="H139" s="57"/>
      <c r="I139" s="57" t="s">
        <v>1329</v>
      </c>
      <c r="J139" s="57" t="s">
        <v>150</v>
      </c>
      <c r="K139" s="57"/>
      <c r="L139" s="57"/>
      <c r="M139" s="57"/>
      <c r="N139" s="57"/>
      <c r="O139" s="58" t="s">
        <v>900</v>
      </c>
      <c r="P139" s="58" t="s">
        <v>1024</v>
      </c>
      <c r="Q139" s="57">
        <f t="shared" si="2"/>
        <v>36556.118518518517</v>
      </c>
      <c r="R139" s="58" t="s">
        <v>900</v>
      </c>
      <c r="S139" s="58" t="s">
        <v>936</v>
      </c>
      <c r="T139" s="57" t="s">
        <v>141</v>
      </c>
      <c r="U139" s="58" t="s">
        <v>936</v>
      </c>
      <c r="V139" s="61">
        <v>31513.895274584931</v>
      </c>
      <c r="W139" s="7"/>
    </row>
    <row r="140" spans="1:23" s="6" customFormat="1" x14ac:dyDescent="0.25">
      <c r="A140" s="56" t="s">
        <v>521</v>
      </c>
      <c r="B140" s="58" t="s">
        <v>300</v>
      </c>
      <c r="C140" s="57" t="s">
        <v>608</v>
      </c>
      <c r="D140" s="57" t="s">
        <v>142</v>
      </c>
      <c r="E140" s="58" t="s">
        <v>898</v>
      </c>
      <c r="F140" s="65" t="s">
        <v>145</v>
      </c>
      <c r="G140" s="57"/>
      <c r="H140" s="57"/>
      <c r="I140" s="57" t="s">
        <v>1344</v>
      </c>
      <c r="J140" s="57" t="s">
        <v>150</v>
      </c>
      <c r="K140" s="57"/>
      <c r="L140" s="57"/>
      <c r="M140" s="57"/>
      <c r="N140" s="57"/>
      <c r="O140" s="58" t="s">
        <v>898</v>
      </c>
      <c r="P140" s="58" t="s">
        <v>1025</v>
      </c>
      <c r="Q140" s="57">
        <f t="shared" si="2"/>
        <v>77096.209999999992</v>
      </c>
      <c r="R140" s="58" t="s">
        <v>898</v>
      </c>
      <c r="S140" s="58" t="s">
        <v>932</v>
      </c>
      <c r="T140" s="57" t="s">
        <v>142</v>
      </c>
      <c r="U140" s="58" t="s">
        <v>932</v>
      </c>
      <c r="V140" s="61">
        <v>66462.25</v>
      </c>
      <c r="W140" s="7"/>
    </row>
    <row r="141" spans="1:23" s="6" customFormat="1" x14ac:dyDescent="0.25">
      <c r="A141" s="56" t="s">
        <v>521</v>
      </c>
      <c r="B141" s="58" t="s">
        <v>301</v>
      </c>
      <c r="C141" s="57" t="s">
        <v>609</v>
      </c>
      <c r="D141" s="57" t="s">
        <v>141</v>
      </c>
      <c r="E141" s="58" t="s">
        <v>900</v>
      </c>
      <c r="F141" s="65" t="s">
        <v>145</v>
      </c>
      <c r="G141" s="57"/>
      <c r="H141" s="57"/>
      <c r="I141" s="57" t="s">
        <v>1349</v>
      </c>
      <c r="J141" s="57" t="s">
        <v>150</v>
      </c>
      <c r="K141" s="57"/>
      <c r="L141" s="57"/>
      <c r="M141" s="57"/>
      <c r="N141" s="57"/>
      <c r="O141" s="58" t="s">
        <v>900</v>
      </c>
      <c r="P141" s="58" t="s">
        <v>1026</v>
      </c>
      <c r="Q141" s="57">
        <f t="shared" si="2"/>
        <v>375858.0612</v>
      </c>
      <c r="R141" s="58" t="s">
        <v>900</v>
      </c>
      <c r="S141" s="58" t="s">
        <v>936</v>
      </c>
      <c r="T141" s="57" t="s">
        <v>141</v>
      </c>
      <c r="U141" s="58" t="s">
        <v>936</v>
      </c>
      <c r="V141" s="61">
        <v>324015.57</v>
      </c>
      <c r="W141" s="7"/>
    </row>
    <row r="142" spans="1:23" s="6" customFormat="1" x14ac:dyDescent="0.25">
      <c r="A142" s="56" t="s">
        <v>521</v>
      </c>
      <c r="B142" s="58" t="s">
        <v>302</v>
      </c>
      <c r="C142" s="57" t="s">
        <v>610</v>
      </c>
      <c r="D142" s="57" t="s">
        <v>141</v>
      </c>
      <c r="E142" s="58" t="s">
        <v>901</v>
      </c>
      <c r="F142" s="65" t="s">
        <v>145</v>
      </c>
      <c r="G142" s="57"/>
      <c r="H142" s="57"/>
      <c r="I142" s="57" t="s">
        <v>1345</v>
      </c>
      <c r="J142" s="57" t="s">
        <v>150</v>
      </c>
      <c r="K142" s="57"/>
      <c r="L142" s="57"/>
      <c r="M142" s="57"/>
      <c r="N142" s="57"/>
      <c r="O142" s="58" t="s">
        <v>901</v>
      </c>
      <c r="P142" s="58" t="s">
        <v>1027</v>
      </c>
      <c r="Q142" s="57">
        <f t="shared" si="2"/>
        <v>3283230.6731999996</v>
      </c>
      <c r="R142" s="58" t="s">
        <v>901</v>
      </c>
      <c r="S142" s="58" t="s">
        <v>937</v>
      </c>
      <c r="T142" s="57" t="s">
        <v>141</v>
      </c>
      <c r="U142" s="58" t="s">
        <v>937</v>
      </c>
      <c r="V142" s="61">
        <v>2830371.27</v>
      </c>
      <c r="W142" s="7"/>
    </row>
    <row r="143" spans="1:23" s="6" customFormat="1" x14ac:dyDescent="0.25">
      <c r="A143" s="56" t="s">
        <v>521</v>
      </c>
      <c r="B143" s="58" t="s">
        <v>302</v>
      </c>
      <c r="C143" s="57" t="s">
        <v>610</v>
      </c>
      <c r="D143" s="57" t="s">
        <v>141</v>
      </c>
      <c r="E143" s="58" t="s">
        <v>901</v>
      </c>
      <c r="F143" s="65" t="s">
        <v>145</v>
      </c>
      <c r="G143" s="57"/>
      <c r="H143" s="57"/>
      <c r="I143" s="57" t="s">
        <v>1350</v>
      </c>
      <c r="J143" s="57" t="s">
        <v>150</v>
      </c>
      <c r="K143" s="57"/>
      <c r="L143" s="57"/>
      <c r="M143" s="57"/>
      <c r="N143" s="57"/>
      <c r="O143" s="58" t="s">
        <v>901</v>
      </c>
      <c r="P143" s="58" t="s">
        <v>1028</v>
      </c>
      <c r="Q143" s="57">
        <f t="shared" si="2"/>
        <v>4012837.4855999998</v>
      </c>
      <c r="R143" s="58" t="s">
        <v>901</v>
      </c>
      <c r="S143" s="58" t="s">
        <v>937</v>
      </c>
      <c r="T143" s="57" t="s">
        <v>141</v>
      </c>
      <c r="U143" s="58" t="s">
        <v>937</v>
      </c>
      <c r="V143" s="61">
        <v>3459342.66</v>
      </c>
      <c r="W143" s="7"/>
    </row>
    <row r="144" spans="1:23" s="6" customFormat="1" x14ac:dyDescent="0.25">
      <c r="A144" s="56" t="s">
        <v>521</v>
      </c>
      <c r="B144" s="58" t="s">
        <v>303</v>
      </c>
      <c r="C144" s="57" t="s">
        <v>611</v>
      </c>
      <c r="D144" s="57" t="s">
        <v>141</v>
      </c>
      <c r="E144" s="58" t="s">
        <v>900</v>
      </c>
      <c r="F144" s="65" t="s">
        <v>145</v>
      </c>
      <c r="G144" s="57"/>
      <c r="H144" s="57"/>
      <c r="I144" s="57" t="s">
        <v>1342</v>
      </c>
      <c r="J144" s="57" t="s">
        <v>150</v>
      </c>
      <c r="K144" s="57"/>
      <c r="L144" s="57"/>
      <c r="M144" s="57"/>
      <c r="N144" s="57"/>
      <c r="O144" s="58" t="s">
        <v>900</v>
      </c>
      <c r="P144" s="58" t="s">
        <v>1029</v>
      </c>
      <c r="Q144" s="57">
        <f t="shared" si="2"/>
        <v>83946.160799999998</v>
      </c>
      <c r="R144" s="58" t="s">
        <v>900</v>
      </c>
      <c r="S144" s="58" t="s">
        <v>936</v>
      </c>
      <c r="T144" s="57" t="s">
        <v>141</v>
      </c>
      <c r="U144" s="58" t="s">
        <v>936</v>
      </c>
      <c r="V144" s="61">
        <v>72367.38</v>
      </c>
      <c r="W144" s="7"/>
    </row>
    <row r="145" spans="1:23" s="6" customFormat="1" x14ac:dyDescent="0.25">
      <c r="A145" s="56" t="s">
        <v>521</v>
      </c>
      <c r="B145" s="58" t="s">
        <v>263</v>
      </c>
      <c r="C145" s="57" t="s">
        <v>612</v>
      </c>
      <c r="D145" s="57" t="s">
        <v>141</v>
      </c>
      <c r="E145" s="58" t="s">
        <v>900</v>
      </c>
      <c r="F145" s="65" t="s">
        <v>145</v>
      </c>
      <c r="G145" s="57"/>
      <c r="H145" s="57"/>
      <c r="I145" s="57" t="s">
        <v>1342</v>
      </c>
      <c r="J145" s="57" t="s">
        <v>150</v>
      </c>
      <c r="K145" s="57"/>
      <c r="L145" s="57"/>
      <c r="M145" s="57"/>
      <c r="N145" s="57"/>
      <c r="O145" s="58" t="s">
        <v>900</v>
      </c>
      <c r="P145" s="58" t="s">
        <v>1030</v>
      </c>
      <c r="Q145" s="57">
        <f t="shared" si="2"/>
        <v>665695.83519999997</v>
      </c>
      <c r="R145" s="58" t="s">
        <v>900</v>
      </c>
      <c r="S145" s="58" t="s">
        <v>935</v>
      </c>
      <c r="T145" s="57" t="s">
        <v>141</v>
      </c>
      <c r="U145" s="58" t="s">
        <v>935</v>
      </c>
      <c r="V145" s="61">
        <v>573875.72</v>
      </c>
      <c r="W145" s="7"/>
    </row>
    <row r="146" spans="1:23" s="6" customFormat="1" x14ac:dyDescent="0.25">
      <c r="A146" s="56" t="s">
        <v>521</v>
      </c>
      <c r="B146" s="58" t="s">
        <v>304</v>
      </c>
      <c r="C146" s="57" t="s">
        <v>613</v>
      </c>
      <c r="D146" s="57" t="s">
        <v>141</v>
      </c>
      <c r="E146" s="58" t="s">
        <v>900</v>
      </c>
      <c r="F146" s="65" t="s">
        <v>145</v>
      </c>
      <c r="G146" s="57"/>
      <c r="H146" s="57"/>
      <c r="I146" s="57" t="s">
        <v>1345</v>
      </c>
      <c r="J146" s="57" t="s">
        <v>150</v>
      </c>
      <c r="K146" s="57"/>
      <c r="L146" s="57"/>
      <c r="M146" s="57"/>
      <c r="N146" s="57"/>
      <c r="O146" s="58" t="s">
        <v>900</v>
      </c>
      <c r="P146" s="58" t="s">
        <v>1031</v>
      </c>
      <c r="Q146" s="57">
        <f t="shared" si="2"/>
        <v>69742.030400000003</v>
      </c>
      <c r="R146" s="58" t="s">
        <v>900</v>
      </c>
      <c r="S146" s="58" t="s">
        <v>902</v>
      </c>
      <c r="T146" s="57" t="s">
        <v>141</v>
      </c>
      <c r="U146" s="58" t="s">
        <v>902</v>
      </c>
      <c r="V146" s="61">
        <v>60122.44</v>
      </c>
      <c r="W146" s="7"/>
    </row>
    <row r="147" spans="1:23" s="6" customFormat="1" x14ac:dyDescent="0.25">
      <c r="A147" s="56" t="s">
        <v>521</v>
      </c>
      <c r="B147" s="58" t="s">
        <v>305</v>
      </c>
      <c r="C147" s="57" t="s">
        <v>614</v>
      </c>
      <c r="D147" s="57" t="s">
        <v>142</v>
      </c>
      <c r="E147" s="58" t="s">
        <v>900</v>
      </c>
      <c r="F147" s="65" t="s">
        <v>145</v>
      </c>
      <c r="G147" s="57"/>
      <c r="H147" s="57"/>
      <c r="I147" s="57" t="s">
        <v>1345</v>
      </c>
      <c r="J147" s="57" t="s">
        <v>150</v>
      </c>
      <c r="K147" s="57"/>
      <c r="L147" s="57"/>
      <c r="M147" s="57"/>
      <c r="N147" s="57"/>
      <c r="O147" s="58" t="s">
        <v>900</v>
      </c>
      <c r="P147" s="58" t="s">
        <v>1032</v>
      </c>
      <c r="Q147" s="57">
        <f t="shared" si="2"/>
        <v>978091.68839999987</v>
      </c>
      <c r="R147" s="58" t="s">
        <v>900</v>
      </c>
      <c r="S147" s="58" t="s">
        <v>935</v>
      </c>
      <c r="T147" s="57" t="s">
        <v>142</v>
      </c>
      <c r="U147" s="58" t="s">
        <v>935</v>
      </c>
      <c r="V147" s="61">
        <v>843182.49</v>
      </c>
      <c r="W147" s="7"/>
    </row>
    <row r="148" spans="1:23" s="6" customFormat="1" x14ac:dyDescent="0.25">
      <c r="A148" s="56" t="s">
        <v>521</v>
      </c>
      <c r="B148" s="58" t="s">
        <v>306</v>
      </c>
      <c r="C148" s="57" t="s">
        <v>615</v>
      </c>
      <c r="D148" s="57" t="s">
        <v>141</v>
      </c>
      <c r="E148" s="58" t="s">
        <v>900</v>
      </c>
      <c r="F148" s="65" t="s">
        <v>145</v>
      </c>
      <c r="G148" s="57"/>
      <c r="H148" s="57"/>
      <c r="I148" s="57" t="s">
        <v>1329</v>
      </c>
      <c r="J148" s="57" t="s">
        <v>150</v>
      </c>
      <c r="K148" s="57"/>
      <c r="L148" s="57"/>
      <c r="M148" s="57"/>
      <c r="N148" s="57"/>
      <c r="O148" s="58" t="s">
        <v>900</v>
      </c>
      <c r="P148" s="58" t="s">
        <v>1033</v>
      </c>
      <c r="Q148" s="57">
        <f t="shared" si="2"/>
        <v>66025.321727999995</v>
      </c>
      <c r="R148" s="58" t="s">
        <v>900</v>
      </c>
      <c r="S148" s="58" t="s">
        <v>936</v>
      </c>
      <c r="T148" s="57" t="s">
        <v>141</v>
      </c>
      <c r="U148" s="58" t="s">
        <v>936</v>
      </c>
      <c r="V148" s="61">
        <v>56918.380799999999</v>
      </c>
      <c r="W148" s="7"/>
    </row>
    <row r="149" spans="1:23" s="6" customFormat="1" x14ac:dyDescent="0.25">
      <c r="A149" s="56" t="s">
        <v>521</v>
      </c>
      <c r="B149" s="58" t="s">
        <v>307</v>
      </c>
      <c r="C149" s="57" t="s">
        <v>616</v>
      </c>
      <c r="D149" s="57" t="s">
        <v>141</v>
      </c>
      <c r="E149" s="58" t="s">
        <v>900</v>
      </c>
      <c r="F149" s="65" t="s">
        <v>891</v>
      </c>
      <c r="G149" s="57"/>
      <c r="H149" s="57"/>
      <c r="I149" s="57" t="s">
        <v>1330</v>
      </c>
      <c r="J149" s="57" t="s">
        <v>150</v>
      </c>
      <c r="K149" s="57"/>
      <c r="L149" s="57"/>
      <c r="M149" s="57"/>
      <c r="N149" s="57"/>
      <c r="O149" s="58" t="s">
        <v>900</v>
      </c>
      <c r="P149" s="58" t="s">
        <v>1034</v>
      </c>
      <c r="Q149" s="57">
        <f t="shared" si="2"/>
        <v>827799.2</v>
      </c>
      <c r="R149" s="58" t="s">
        <v>900</v>
      </c>
      <c r="S149" s="58" t="s">
        <v>935</v>
      </c>
      <c r="T149" s="57" t="s">
        <v>141</v>
      </c>
      <c r="U149" s="58" t="s">
        <v>935</v>
      </c>
      <c r="V149" s="61">
        <v>713620</v>
      </c>
      <c r="W149" s="7"/>
    </row>
    <row r="150" spans="1:23" s="6" customFormat="1" x14ac:dyDescent="0.25">
      <c r="A150" s="56" t="s">
        <v>521</v>
      </c>
      <c r="B150" s="58" t="s">
        <v>308</v>
      </c>
      <c r="C150" s="57" t="s">
        <v>617</v>
      </c>
      <c r="D150" s="57" t="s">
        <v>141</v>
      </c>
      <c r="E150" s="58" t="s">
        <v>900</v>
      </c>
      <c r="F150" s="65" t="s">
        <v>145</v>
      </c>
      <c r="G150" s="57"/>
      <c r="H150" s="57"/>
      <c r="I150" s="57" t="s">
        <v>1342</v>
      </c>
      <c r="J150" s="57" t="s">
        <v>150</v>
      </c>
      <c r="K150" s="57"/>
      <c r="L150" s="57"/>
      <c r="M150" s="57"/>
      <c r="N150" s="57"/>
      <c r="O150" s="58" t="s">
        <v>900</v>
      </c>
      <c r="P150" s="57" t="s">
        <v>1035</v>
      </c>
      <c r="Q150" s="57">
        <f t="shared" si="2"/>
        <v>143840</v>
      </c>
      <c r="R150" s="58" t="s">
        <v>900</v>
      </c>
      <c r="S150" s="58" t="s">
        <v>936</v>
      </c>
      <c r="T150" s="57" t="s">
        <v>141</v>
      </c>
      <c r="U150" s="58" t="s">
        <v>936</v>
      </c>
      <c r="V150" s="61">
        <v>124000</v>
      </c>
      <c r="W150" s="7"/>
    </row>
    <row r="151" spans="1:23" s="6" customFormat="1" x14ac:dyDescent="0.25">
      <c r="A151" s="56" t="s">
        <v>521</v>
      </c>
      <c r="B151" s="58" t="s">
        <v>309</v>
      </c>
      <c r="C151" s="57" t="s">
        <v>618</v>
      </c>
      <c r="D151" s="57" t="s">
        <v>141</v>
      </c>
      <c r="E151" s="58" t="s">
        <v>900</v>
      </c>
      <c r="F151" s="65" t="s">
        <v>145</v>
      </c>
      <c r="G151" s="57"/>
      <c r="H151" s="57"/>
      <c r="I151" s="57" t="s">
        <v>1351</v>
      </c>
      <c r="J151" s="57" t="s">
        <v>150</v>
      </c>
      <c r="K151" s="57"/>
      <c r="L151" s="57"/>
      <c r="M151" s="57"/>
      <c r="N151" s="57"/>
      <c r="O151" s="58" t="s">
        <v>900</v>
      </c>
      <c r="P151" s="58" t="s">
        <v>1036</v>
      </c>
      <c r="Q151" s="57">
        <f t="shared" si="2"/>
        <v>1357137.7481481482</v>
      </c>
      <c r="R151" s="58" t="s">
        <v>900</v>
      </c>
      <c r="S151" s="58" t="s">
        <v>929</v>
      </c>
      <c r="T151" s="57" t="s">
        <v>141</v>
      </c>
      <c r="U151" s="58" t="s">
        <v>929</v>
      </c>
      <c r="V151" s="61">
        <v>1169946.3346104727</v>
      </c>
      <c r="W151" s="7"/>
    </row>
    <row r="152" spans="1:23" s="6" customFormat="1" x14ac:dyDescent="0.25">
      <c r="A152" s="56" t="s">
        <v>521</v>
      </c>
      <c r="B152" s="58" t="s">
        <v>310</v>
      </c>
      <c r="C152" s="57" t="s">
        <v>619</v>
      </c>
      <c r="D152" s="57" t="s">
        <v>141</v>
      </c>
      <c r="E152" s="58" t="s">
        <v>900</v>
      </c>
      <c r="F152" s="65" t="s">
        <v>145</v>
      </c>
      <c r="G152" s="57"/>
      <c r="H152" s="57"/>
      <c r="I152" s="57" t="s">
        <v>1352</v>
      </c>
      <c r="J152" s="57" t="s">
        <v>150</v>
      </c>
      <c r="K152" s="57"/>
      <c r="L152" s="57"/>
      <c r="M152" s="57"/>
      <c r="N152" s="57"/>
      <c r="O152" s="58" t="s">
        <v>900</v>
      </c>
      <c r="P152" s="58" t="s">
        <v>1037</v>
      </c>
      <c r="Q152" s="57">
        <f t="shared" si="2"/>
        <v>74835.451199999996</v>
      </c>
      <c r="R152" s="58" t="s">
        <v>900</v>
      </c>
      <c r="S152" s="58" t="s">
        <v>902</v>
      </c>
      <c r="T152" s="57" t="s">
        <v>141</v>
      </c>
      <c r="U152" s="58" t="s">
        <v>902</v>
      </c>
      <c r="V152" s="61">
        <v>64513.32</v>
      </c>
      <c r="W152" s="7"/>
    </row>
    <row r="153" spans="1:23" s="6" customFormat="1" x14ac:dyDescent="0.25">
      <c r="A153" s="56" t="s">
        <v>521</v>
      </c>
      <c r="B153" s="58" t="s">
        <v>256</v>
      </c>
      <c r="C153" s="57" t="s">
        <v>620</v>
      </c>
      <c r="D153" s="57" t="s">
        <v>141</v>
      </c>
      <c r="E153" s="58" t="s">
        <v>900</v>
      </c>
      <c r="F153" s="65" t="s">
        <v>145</v>
      </c>
      <c r="G153" s="57"/>
      <c r="H153" s="57"/>
      <c r="I153" s="57" t="s">
        <v>1342</v>
      </c>
      <c r="J153" s="57" t="s">
        <v>150</v>
      </c>
      <c r="K153" s="57"/>
      <c r="L153" s="57"/>
      <c r="M153" s="57"/>
      <c r="N153" s="57"/>
      <c r="O153" s="58" t="s">
        <v>900</v>
      </c>
      <c r="P153" s="58" t="s">
        <v>1038</v>
      </c>
      <c r="Q153" s="57">
        <f t="shared" si="2"/>
        <v>4745218.9019999998</v>
      </c>
      <c r="R153" s="58" t="s">
        <v>900</v>
      </c>
      <c r="S153" s="58" t="s">
        <v>930</v>
      </c>
      <c r="T153" s="57" t="s">
        <v>141</v>
      </c>
      <c r="U153" s="58" t="s">
        <v>930</v>
      </c>
      <c r="V153" s="61">
        <v>4090705.95</v>
      </c>
      <c r="W153" s="7"/>
    </row>
    <row r="154" spans="1:23" s="6" customFormat="1" x14ac:dyDescent="0.25">
      <c r="A154" s="56" t="s">
        <v>521</v>
      </c>
      <c r="B154" s="58" t="s">
        <v>256</v>
      </c>
      <c r="C154" s="57" t="s">
        <v>620</v>
      </c>
      <c r="D154" s="57" t="s">
        <v>141</v>
      </c>
      <c r="E154" s="58" t="s">
        <v>900</v>
      </c>
      <c r="F154" s="65" t="s">
        <v>145</v>
      </c>
      <c r="G154" s="57"/>
      <c r="H154" s="57"/>
      <c r="I154" s="57" t="s">
        <v>1329</v>
      </c>
      <c r="J154" s="57" t="s">
        <v>150</v>
      </c>
      <c r="K154" s="57"/>
      <c r="L154" s="57"/>
      <c r="M154" s="57"/>
      <c r="N154" s="57"/>
      <c r="O154" s="58" t="s">
        <v>900</v>
      </c>
      <c r="P154" s="58" t="s">
        <v>1039</v>
      </c>
      <c r="Q154" s="57">
        <f t="shared" si="2"/>
        <v>4181632.5423999997</v>
      </c>
      <c r="R154" s="58" t="s">
        <v>900</v>
      </c>
      <c r="S154" s="58" t="s">
        <v>930</v>
      </c>
      <c r="T154" s="57" t="s">
        <v>141</v>
      </c>
      <c r="U154" s="58" t="s">
        <v>930</v>
      </c>
      <c r="V154" s="61">
        <v>3604855.64</v>
      </c>
      <c r="W154" s="7"/>
    </row>
    <row r="155" spans="1:23" s="6" customFormat="1" x14ac:dyDescent="0.25">
      <c r="A155" s="56" t="s">
        <v>521</v>
      </c>
      <c r="B155" s="58" t="s">
        <v>311</v>
      </c>
      <c r="C155" s="57" t="s">
        <v>621</v>
      </c>
      <c r="D155" s="57" t="s">
        <v>142</v>
      </c>
      <c r="E155" s="58" t="s">
        <v>900</v>
      </c>
      <c r="F155" s="65" t="s">
        <v>145</v>
      </c>
      <c r="G155" s="57"/>
      <c r="H155" s="57"/>
      <c r="I155" s="57" t="s">
        <v>1353</v>
      </c>
      <c r="J155" s="57" t="s">
        <v>150</v>
      </c>
      <c r="K155" s="57"/>
      <c r="L155" s="57"/>
      <c r="M155" s="57"/>
      <c r="N155" s="57"/>
      <c r="O155" s="58" t="s">
        <v>900</v>
      </c>
      <c r="P155" s="58" t="s">
        <v>1040</v>
      </c>
      <c r="Q155" s="57">
        <f t="shared" si="2"/>
        <v>1006589.2343999998</v>
      </c>
      <c r="R155" s="58" t="s">
        <v>900</v>
      </c>
      <c r="S155" s="58" t="s">
        <v>938</v>
      </c>
      <c r="T155" s="57" t="s">
        <v>142</v>
      </c>
      <c r="U155" s="58" t="s">
        <v>938</v>
      </c>
      <c r="V155" s="61">
        <v>867749.34</v>
      </c>
      <c r="W155" s="7"/>
    </row>
    <row r="156" spans="1:23" s="6" customFormat="1" x14ac:dyDescent="0.25">
      <c r="A156" s="56" t="s">
        <v>521</v>
      </c>
      <c r="B156" s="58" t="s">
        <v>312</v>
      </c>
      <c r="C156" s="57" t="s">
        <v>622</v>
      </c>
      <c r="D156" s="57" t="s">
        <v>142</v>
      </c>
      <c r="E156" s="58" t="s">
        <v>900</v>
      </c>
      <c r="F156" s="65" t="s">
        <v>145</v>
      </c>
      <c r="G156" s="57"/>
      <c r="H156" s="57"/>
      <c r="I156" s="57" t="s">
        <v>1322</v>
      </c>
      <c r="J156" s="57" t="s">
        <v>150</v>
      </c>
      <c r="K156" s="57"/>
      <c r="L156" s="57"/>
      <c r="M156" s="57"/>
      <c r="N156" s="57"/>
      <c r="O156" s="58" t="s">
        <v>900</v>
      </c>
      <c r="P156" s="58" t="s">
        <v>1041</v>
      </c>
      <c r="Q156" s="57">
        <f t="shared" si="2"/>
        <v>1460176.9351999999</v>
      </c>
      <c r="R156" s="58" t="s">
        <v>900</v>
      </c>
      <c r="S156" s="58" t="s">
        <v>938</v>
      </c>
      <c r="T156" s="57" t="s">
        <v>142</v>
      </c>
      <c r="U156" s="58" t="s">
        <v>938</v>
      </c>
      <c r="V156" s="61">
        <v>1258773.22</v>
      </c>
      <c r="W156" s="7"/>
    </row>
    <row r="157" spans="1:23" s="6" customFormat="1" x14ac:dyDescent="0.25">
      <c r="A157" s="56" t="s">
        <v>521</v>
      </c>
      <c r="B157" s="58" t="s">
        <v>313</v>
      </c>
      <c r="C157" s="57" t="s">
        <v>623</v>
      </c>
      <c r="D157" s="57" t="s">
        <v>141</v>
      </c>
      <c r="E157" s="58" t="s">
        <v>898</v>
      </c>
      <c r="F157" s="65" t="s">
        <v>145</v>
      </c>
      <c r="G157" s="57"/>
      <c r="H157" s="57"/>
      <c r="I157" s="57" t="s">
        <v>1352</v>
      </c>
      <c r="J157" s="57" t="s">
        <v>150</v>
      </c>
      <c r="K157" s="57"/>
      <c r="L157" s="57"/>
      <c r="M157" s="57"/>
      <c r="N157" s="57"/>
      <c r="O157" s="58" t="s">
        <v>898</v>
      </c>
      <c r="P157" s="58" t="s">
        <v>1042</v>
      </c>
      <c r="Q157" s="57">
        <f t="shared" si="2"/>
        <v>71920</v>
      </c>
      <c r="R157" s="58" t="s">
        <v>898</v>
      </c>
      <c r="S157" s="58" t="s">
        <v>915</v>
      </c>
      <c r="T157" s="57" t="s">
        <v>141</v>
      </c>
      <c r="U157" s="58" t="s">
        <v>915</v>
      </c>
      <c r="V157" s="61">
        <v>62000</v>
      </c>
      <c r="W157" s="7"/>
    </row>
    <row r="158" spans="1:23" s="6" customFormat="1" x14ac:dyDescent="0.25">
      <c r="A158" s="56" t="s">
        <v>521</v>
      </c>
      <c r="B158" s="58" t="s">
        <v>314</v>
      </c>
      <c r="C158" s="57" t="s">
        <v>624</v>
      </c>
      <c r="D158" s="57" t="s">
        <v>141</v>
      </c>
      <c r="E158" s="58" t="s">
        <v>901</v>
      </c>
      <c r="F158" s="65" t="s">
        <v>145</v>
      </c>
      <c r="G158" s="57"/>
      <c r="H158" s="57"/>
      <c r="I158" s="57" t="s">
        <v>1354</v>
      </c>
      <c r="J158" s="57" t="s">
        <v>150</v>
      </c>
      <c r="K158" s="57"/>
      <c r="L158" s="57"/>
      <c r="M158" s="57"/>
      <c r="N158" s="57"/>
      <c r="O158" s="58" t="s">
        <v>901</v>
      </c>
      <c r="P158" s="58" t="s">
        <v>1043</v>
      </c>
      <c r="Q158" s="57">
        <f t="shared" si="2"/>
        <v>77048.33679999999</v>
      </c>
      <c r="R158" s="58" t="s">
        <v>901</v>
      </c>
      <c r="S158" s="58" t="s">
        <v>939</v>
      </c>
      <c r="T158" s="57" t="s">
        <v>141</v>
      </c>
      <c r="U158" s="58" t="s">
        <v>939</v>
      </c>
      <c r="V158" s="61">
        <v>66420.98</v>
      </c>
      <c r="W158" s="7"/>
    </row>
    <row r="159" spans="1:23" s="6" customFormat="1" x14ac:dyDescent="0.25">
      <c r="A159" s="56" t="s">
        <v>521</v>
      </c>
      <c r="B159" s="58" t="s">
        <v>315</v>
      </c>
      <c r="C159" s="57" t="s">
        <v>625</v>
      </c>
      <c r="D159" s="57" t="s">
        <v>141</v>
      </c>
      <c r="E159" s="58" t="s">
        <v>901</v>
      </c>
      <c r="F159" s="65" t="s">
        <v>145</v>
      </c>
      <c r="G159" s="57"/>
      <c r="H159" s="57"/>
      <c r="I159" s="57" t="s">
        <v>1352</v>
      </c>
      <c r="J159" s="57" t="s">
        <v>150</v>
      </c>
      <c r="K159" s="57"/>
      <c r="L159" s="57"/>
      <c r="M159" s="57"/>
      <c r="N159" s="57"/>
      <c r="O159" s="58" t="s">
        <v>901</v>
      </c>
      <c r="P159" s="58" t="s">
        <v>1044</v>
      </c>
      <c r="Q159" s="57">
        <f t="shared" si="2"/>
        <v>62243.372799999997</v>
      </c>
      <c r="R159" s="58" t="s">
        <v>901</v>
      </c>
      <c r="S159" s="58" t="s">
        <v>939</v>
      </c>
      <c r="T159" s="57" t="s">
        <v>141</v>
      </c>
      <c r="U159" s="58" t="s">
        <v>939</v>
      </c>
      <c r="V159" s="61">
        <v>53658.080000000002</v>
      </c>
      <c r="W159" s="7"/>
    </row>
    <row r="160" spans="1:23" s="6" customFormat="1" x14ac:dyDescent="0.25">
      <c r="A160" s="56" t="s">
        <v>521</v>
      </c>
      <c r="B160" s="58" t="s">
        <v>235</v>
      </c>
      <c r="C160" s="57" t="s">
        <v>626</v>
      </c>
      <c r="D160" s="57" t="s">
        <v>141</v>
      </c>
      <c r="E160" s="58" t="s">
        <v>901</v>
      </c>
      <c r="F160" s="65" t="s">
        <v>145</v>
      </c>
      <c r="G160" s="57"/>
      <c r="H160" s="57"/>
      <c r="I160" s="57" t="s">
        <v>1355</v>
      </c>
      <c r="J160" s="57" t="s">
        <v>150</v>
      </c>
      <c r="K160" s="57"/>
      <c r="L160" s="57"/>
      <c r="M160" s="57"/>
      <c r="N160" s="57"/>
      <c r="O160" s="58" t="s">
        <v>901</v>
      </c>
      <c r="P160" s="58" t="s">
        <v>1045</v>
      </c>
      <c r="Q160" s="57">
        <f t="shared" si="2"/>
        <v>36674.583200000001</v>
      </c>
      <c r="R160" s="58" t="s">
        <v>901</v>
      </c>
      <c r="S160" s="58" t="s">
        <v>939</v>
      </c>
      <c r="T160" s="57" t="s">
        <v>141</v>
      </c>
      <c r="U160" s="58" t="s">
        <v>939</v>
      </c>
      <c r="V160" s="61">
        <v>31616.02</v>
      </c>
      <c r="W160" s="7"/>
    </row>
    <row r="161" spans="1:23" s="6" customFormat="1" x14ac:dyDescent="0.25">
      <c r="A161" s="56" t="s">
        <v>521</v>
      </c>
      <c r="B161" s="58" t="s">
        <v>316</v>
      </c>
      <c r="C161" s="57" t="s">
        <v>627</v>
      </c>
      <c r="D161" s="57" t="s">
        <v>142</v>
      </c>
      <c r="E161" s="58" t="s">
        <v>901</v>
      </c>
      <c r="F161" s="65" t="s">
        <v>145</v>
      </c>
      <c r="G161" s="57"/>
      <c r="H161" s="57"/>
      <c r="I161" s="57" t="s">
        <v>1355</v>
      </c>
      <c r="J161" s="57" t="s">
        <v>150</v>
      </c>
      <c r="K161" s="57"/>
      <c r="L161" s="57"/>
      <c r="M161" s="57"/>
      <c r="N161" s="57"/>
      <c r="O161" s="58" t="s">
        <v>901</v>
      </c>
      <c r="P161" s="58" t="s">
        <v>1045</v>
      </c>
      <c r="Q161" s="57">
        <f t="shared" si="2"/>
        <v>40797.246399999996</v>
      </c>
      <c r="R161" s="58" t="s">
        <v>901</v>
      </c>
      <c r="S161" s="58" t="s">
        <v>939</v>
      </c>
      <c r="T161" s="57" t="s">
        <v>142</v>
      </c>
      <c r="U161" s="58" t="s">
        <v>939</v>
      </c>
      <c r="V161" s="61">
        <v>35170.04</v>
      </c>
      <c r="W161" s="7"/>
    </row>
    <row r="162" spans="1:23" s="6" customFormat="1" x14ac:dyDescent="0.25">
      <c r="A162" s="56" t="s">
        <v>521</v>
      </c>
      <c r="B162" s="58" t="s">
        <v>234</v>
      </c>
      <c r="C162" s="57" t="s">
        <v>628</v>
      </c>
      <c r="D162" s="57" t="s">
        <v>142</v>
      </c>
      <c r="E162" s="58" t="s">
        <v>901</v>
      </c>
      <c r="F162" s="65" t="s">
        <v>145</v>
      </c>
      <c r="G162" s="57"/>
      <c r="H162" s="57"/>
      <c r="I162" s="57" t="s">
        <v>1355</v>
      </c>
      <c r="J162" s="57" t="s">
        <v>150</v>
      </c>
      <c r="K162" s="57"/>
      <c r="L162" s="57"/>
      <c r="M162" s="57"/>
      <c r="N162" s="57"/>
      <c r="O162" s="58" t="s">
        <v>901</v>
      </c>
      <c r="P162" s="58" t="s">
        <v>1045</v>
      </c>
      <c r="Q162" s="57">
        <f t="shared" si="2"/>
        <v>194501.68502399995</v>
      </c>
      <c r="R162" s="58" t="s">
        <v>901</v>
      </c>
      <c r="S162" s="58" t="s">
        <v>939</v>
      </c>
      <c r="T162" s="57" t="s">
        <v>142</v>
      </c>
      <c r="U162" s="58" t="s">
        <v>939</v>
      </c>
      <c r="V162" s="61">
        <v>167673.86639999997</v>
      </c>
      <c r="W162" s="7"/>
    </row>
    <row r="163" spans="1:23" s="6" customFormat="1" x14ac:dyDescent="0.25">
      <c r="A163" s="56" t="s">
        <v>521</v>
      </c>
      <c r="B163" s="58" t="s">
        <v>317</v>
      </c>
      <c r="C163" s="57" t="s">
        <v>629</v>
      </c>
      <c r="D163" s="57" t="s">
        <v>142</v>
      </c>
      <c r="E163" s="58" t="s">
        <v>901</v>
      </c>
      <c r="F163" s="65" t="s">
        <v>145</v>
      </c>
      <c r="G163" s="57"/>
      <c r="H163" s="57"/>
      <c r="I163" s="57" t="s">
        <v>1355</v>
      </c>
      <c r="J163" s="57" t="s">
        <v>150</v>
      </c>
      <c r="K163" s="57"/>
      <c r="L163" s="57"/>
      <c r="M163" s="57"/>
      <c r="N163" s="57"/>
      <c r="O163" s="58" t="s">
        <v>901</v>
      </c>
      <c r="P163" s="58" t="s">
        <v>1045</v>
      </c>
      <c r="Q163" s="57">
        <f t="shared" si="2"/>
        <v>43152</v>
      </c>
      <c r="R163" s="58" t="s">
        <v>901</v>
      </c>
      <c r="S163" s="58" t="s">
        <v>939</v>
      </c>
      <c r="T163" s="57" t="s">
        <v>142</v>
      </c>
      <c r="U163" s="58" t="s">
        <v>939</v>
      </c>
      <c r="V163" s="61">
        <v>37200</v>
      </c>
      <c r="W163" s="7"/>
    </row>
    <row r="164" spans="1:23" s="6" customFormat="1" x14ac:dyDescent="0.25">
      <c r="A164" s="56" t="s">
        <v>521</v>
      </c>
      <c r="B164" s="58" t="s">
        <v>231</v>
      </c>
      <c r="C164" s="57" t="s">
        <v>630</v>
      </c>
      <c r="D164" s="57" t="s">
        <v>141</v>
      </c>
      <c r="E164" s="58" t="s">
        <v>901</v>
      </c>
      <c r="F164" s="65" t="s">
        <v>145</v>
      </c>
      <c r="G164" s="57"/>
      <c r="H164" s="57"/>
      <c r="I164" s="57" t="s">
        <v>1336</v>
      </c>
      <c r="J164" s="57" t="s">
        <v>150</v>
      </c>
      <c r="K164" s="57"/>
      <c r="L164" s="57"/>
      <c r="M164" s="57"/>
      <c r="N164" s="57"/>
      <c r="O164" s="58" t="s">
        <v>901</v>
      </c>
      <c r="P164" s="58" t="s">
        <v>1046</v>
      </c>
      <c r="Q164" s="57">
        <f t="shared" si="2"/>
        <v>378813.63679999998</v>
      </c>
      <c r="R164" s="58" t="s">
        <v>901</v>
      </c>
      <c r="S164" s="58" t="s">
        <v>940</v>
      </c>
      <c r="T164" s="57" t="s">
        <v>141</v>
      </c>
      <c r="U164" s="58" t="s">
        <v>940</v>
      </c>
      <c r="V164" s="61">
        <v>326563.48</v>
      </c>
      <c r="W164" s="7"/>
    </row>
    <row r="165" spans="1:23" s="6" customFormat="1" x14ac:dyDescent="0.25">
      <c r="A165" s="56" t="s">
        <v>521</v>
      </c>
      <c r="B165" s="58" t="s">
        <v>234</v>
      </c>
      <c r="C165" s="57" t="s">
        <v>631</v>
      </c>
      <c r="D165" s="57" t="s">
        <v>141</v>
      </c>
      <c r="E165" s="58" t="s">
        <v>901</v>
      </c>
      <c r="F165" s="65" t="s">
        <v>145</v>
      </c>
      <c r="G165" s="57"/>
      <c r="H165" s="57"/>
      <c r="I165" s="57" t="s">
        <v>1349</v>
      </c>
      <c r="J165" s="57" t="s">
        <v>150</v>
      </c>
      <c r="K165" s="57"/>
      <c r="L165" s="57"/>
      <c r="M165" s="57"/>
      <c r="N165" s="57"/>
      <c r="O165" s="58" t="s">
        <v>901</v>
      </c>
      <c r="P165" s="58" t="s">
        <v>1047</v>
      </c>
      <c r="Q165" s="57">
        <f t="shared" si="2"/>
        <v>4016910.0252</v>
      </c>
      <c r="R165" s="58" t="s">
        <v>901</v>
      </c>
      <c r="S165" s="58" t="s">
        <v>937</v>
      </c>
      <c r="T165" s="57" t="s">
        <v>141</v>
      </c>
      <c r="U165" s="58" t="s">
        <v>937</v>
      </c>
      <c r="V165" s="61">
        <v>3462853.47</v>
      </c>
      <c r="W165" s="7"/>
    </row>
    <row r="166" spans="1:23" s="6" customFormat="1" x14ac:dyDescent="0.25">
      <c r="A166" s="56" t="s">
        <v>521</v>
      </c>
      <c r="B166" s="58" t="s">
        <v>234</v>
      </c>
      <c r="C166" s="57" t="s">
        <v>631</v>
      </c>
      <c r="D166" s="57" t="s">
        <v>141</v>
      </c>
      <c r="E166" s="58" t="s">
        <v>901</v>
      </c>
      <c r="F166" s="65" t="s">
        <v>145</v>
      </c>
      <c r="G166" s="57"/>
      <c r="H166" s="57"/>
      <c r="I166" s="57" t="s">
        <v>1349</v>
      </c>
      <c r="J166" s="57" t="s">
        <v>150</v>
      </c>
      <c r="K166" s="57"/>
      <c r="L166" s="57"/>
      <c r="M166" s="57"/>
      <c r="N166" s="57"/>
      <c r="O166" s="58" t="s">
        <v>901</v>
      </c>
      <c r="P166" s="58" t="s">
        <v>1048</v>
      </c>
      <c r="Q166" s="57">
        <f t="shared" si="2"/>
        <v>3183803.9179999996</v>
      </c>
      <c r="R166" s="58" t="s">
        <v>901</v>
      </c>
      <c r="S166" s="58" t="s">
        <v>937</v>
      </c>
      <c r="T166" s="57" t="s">
        <v>141</v>
      </c>
      <c r="U166" s="58" t="s">
        <v>937</v>
      </c>
      <c r="V166" s="61">
        <v>2744658.55</v>
      </c>
      <c r="W166" s="7"/>
    </row>
    <row r="167" spans="1:23" s="6" customFormat="1" x14ac:dyDescent="0.25">
      <c r="A167" s="56" t="s">
        <v>521</v>
      </c>
      <c r="B167" s="58" t="s">
        <v>318</v>
      </c>
      <c r="C167" s="57" t="s">
        <v>632</v>
      </c>
      <c r="D167" s="57" t="s">
        <v>141</v>
      </c>
      <c r="E167" s="58" t="s">
        <v>900</v>
      </c>
      <c r="F167" s="65" t="s">
        <v>145</v>
      </c>
      <c r="G167" s="57"/>
      <c r="H167" s="57"/>
      <c r="I167" s="57" t="s">
        <v>1329</v>
      </c>
      <c r="J167" s="57" t="s">
        <v>150</v>
      </c>
      <c r="K167" s="57"/>
      <c r="L167" s="57"/>
      <c r="M167" s="57"/>
      <c r="N167" s="57"/>
      <c r="O167" s="58" t="s">
        <v>900</v>
      </c>
      <c r="P167" s="58" t="s">
        <v>1049</v>
      </c>
      <c r="Q167" s="57">
        <f t="shared" si="2"/>
        <v>73249.369279999984</v>
      </c>
      <c r="R167" s="58" t="s">
        <v>900</v>
      </c>
      <c r="S167" s="58" t="s">
        <v>936</v>
      </c>
      <c r="T167" s="57" t="s">
        <v>141</v>
      </c>
      <c r="U167" s="58" t="s">
        <v>936</v>
      </c>
      <c r="V167" s="61">
        <v>63146.007999999994</v>
      </c>
      <c r="W167" s="7"/>
    </row>
    <row r="168" spans="1:23" s="6" customFormat="1" x14ac:dyDescent="0.25">
      <c r="A168" s="56" t="s">
        <v>521</v>
      </c>
      <c r="B168" s="58" t="s">
        <v>319</v>
      </c>
      <c r="C168" s="57" t="s">
        <v>633</v>
      </c>
      <c r="D168" s="57" t="s">
        <v>141</v>
      </c>
      <c r="E168" s="58" t="s">
        <v>900</v>
      </c>
      <c r="F168" s="65" t="s">
        <v>145</v>
      </c>
      <c r="G168" s="57"/>
      <c r="H168" s="57"/>
      <c r="I168" s="57" t="s">
        <v>1329</v>
      </c>
      <c r="J168" s="57" t="s">
        <v>150</v>
      </c>
      <c r="K168" s="57"/>
      <c r="L168" s="57"/>
      <c r="M168" s="57"/>
      <c r="N168" s="57"/>
      <c r="O168" s="58" t="s">
        <v>900</v>
      </c>
      <c r="P168" s="58" t="s">
        <v>1050</v>
      </c>
      <c r="Q168" s="57">
        <f t="shared" si="2"/>
        <v>4563616.0415999992</v>
      </c>
      <c r="R168" s="58" t="s">
        <v>900</v>
      </c>
      <c r="S168" s="58" t="s">
        <v>930</v>
      </c>
      <c r="T168" s="57" t="s">
        <v>141</v>
      </c>
      <c r="U168" s="58" t="s">
        <v>930</v>
      </c>
      <c r="V168" s="61">
        <v>3934151.76</v>
      </c>
      <c r="W168" s="7"/>
    </row>
    <row r="169" spans="1:23" s="6" customFormat="1" x14ac:dyDescent="0.25">
      <c r="A169" s="56" t="s">
        <v>521</v>
      </c>
      <c r="B169" s="58" t="s">
        <v>319</v>
      </c>
      <c r="C169" s="57" t="s">
        <v>633</v>
      </c>
      <c r="D169" s="57" t="s">
        <v>141</v>
      </c>
      <c r="E169" s="58" t="s">
        <v>900</v>
      </c>
      <c r="F169" s="65" t="s">
        <v>145</v>
      </c>
      <c r="G169" s="57"/>
      <c r="H169" s="57"/>
      <c r="I169" s="57" t="s">
        <v>1349</v>
      </c>
      <c r="J169" s="57" t="s">
        <v>150</v>
      </c>
      <c r="K169" s="57"/>
      <c r="L169" s="57"/>
      <c r="M169" s="57"/>
      <c r="N169" s="57"/>
      <c r="O169" s="58" t="s">
        <v>900</v>
      </c>
      <c r="P169" s="58" t="s">
        <v>1051</v>
      </c>
      <c r="Q169" s="57">
        <f t="shared" si="2"/>
        <v>4218369.0811999999</v>
      </c>
      <c r="R169" s="58" t="s">
        <v>900</v>
      </c>
      <c r="S169" s="58" t="s">
        <v>930</v>
      </c>
      <c r="T169" s="57" t="s">
        <v>141</v>
      </c>
      <c r="U169" s="58" t="s">
        <v>930</v>
      </c>
      <c r="V169" s="61">
        <v>3636525.07</v>
      </c>
      <c r="W169" s="7"/>
    </row>
    <row r="170" spans="1:23" s="6" customFormat="1" x14ac:dyDescent="0.25">
      <c r="A170" s="56" t="s">
        <v>521</v>
      </c>
      <c r="B170" s="58" t="s">
        <v>234</v>
      </c>
      <c r="C170" s="57" t="s">
        <v>634</v>
      </c>
      <c r="D170" s="57" t="s">
        <v>141</v>
      </c>
      <c r="E170" s="58" t="s">
        <v>898</v>
      </c>
      <c r="F170" s="65" t="s">
        <v>891</v>
      </c>
      <c r="G170" s="57"/>
      <c r="H170" s="57"/>
      <c r="I170" s="57" t="s">
        <v>1330</v>
      </c>
      <c r="J170" s="57" t="s">
        <v>150</v>
      </c>
      <c r="K170" s="57"/>
      <c r="L170" s="57"/>
      <c r="M170" s="57"/>
      <c r="N170" s="57"/>
      <c r="O170" s="58" t="s">
        <v>898</v>
      </c>
      <c r="P170" s="58" t="s">
        <v>1052</v>
      </c>
      <c r="Q170" s="57">
        <f t="shared" si="2"/>
        <v>136146.33479999998</v>
      </c>
      <c r="R170" s="58" t="s">
        <v>898</v>
      </c>
      <c r="S170" s="58" t="s">
        <v>919</v>
      </c>
      <c r="T170" s="57" t="s">
        <v>141</v>
      </c>
      <c r="U170" s="58" t="s">
        <v>919</v>
      </c>
      <c r="V170" s="61">
        <v>117367.53</v>
      </c>
      <c r="W170" s="7"/>
    </row>
    <row r="171" spans="1:23" s="6" customFormat="1" x14ac:dyDescent="0.25">
      <c r="A171" s="56" t="s">
        <v>521</v>
      </c>
      <c r="B171" s="58" t="s">
        <v>320</v>
      </c>
      <c r="C171" s="57" t="s">
        <v>635</v>
      </c>
      <c r="D171" s="57" t="s">
        <v>141</v>
      </c>
      <c r="E171" s="58" t="s">
        <v>901</v>
      </c>
      <c r="F171" s="65" t="s">
        <v>145</v>
      </c>
      <c r="G171" s="57"/>
      <c r="H171" s="57"/>
      <c r="I171" s="57" t="s">
        <v>1338</v>
      </c>
      <c r="J171" s="57" t="s">
        <v>150</v>
      </c>
      <c r="K171" s="57"/>
      <c r="L171" s="57"/>
      <c r="M171" s="57"/>
      <c r="N171" s="57"/>
      <c r="O171" s="58" t="s">
        <v>901</v>
      </c>
      <c r="P171" s="58" t="s">
        <v>1053</v>
      </c>
      <c r="Q171" s="57">
        <f t="shared" si="2"/>
        <v>1021263.9999999999</v>
      </c>
      <c r="R171" s="58" t="s">
        <v>901</v>
      </c>
      <c r="S171" s="58" t="s">
        <v>205</v>
      </c>
      <c r="T171" s="57" t="s">
        <v>141</v>
      </c>
      <c r="U171" s="58" t="s">
        <v>205</v>
      </c>
      <c r="V171" s="61">
        <v>880400</v>
      </c>
      <c r="W171" s="7"/>
    </row>
    <row r="172" spans="1:23" s="6" customFormat="1" x14ac:dyDescent="0.25">
      <c r="A172" s="56" t="s">
        <v>521</v>
      </c>
      <c r="B172" s="58" t="s">
        <v>32</v>
      </c>
      <c r="C172" s="57" t="s">
        <v>636</v>
      </c>
      <c r="D172" s="57" t="s">
        <v>141</v>
      </c>
      <c r="E172" s="58" t="s">
        <v>900</v>
      </c>
      <c r="F172" s="65" t="s">
        <v>145</v>
      </c>
      <c r="G172" s="57"/>
      <c r="H172" s="57"/>
      <c r="I172" s="57" t="s">
        <v>1329</v>
      </c>
      <c r="J172" s="57" t="s">
        <v>150</v>
      </c>
      <c r="K172" s="57"/>
      <c r="L172" s="57"/>
      <c r="M172" s="57"/>
      <c r="N172" s="57"/>
      <c r="O172" s="58" t="s">
        <v>900</v>
      </c>
      <c r="P172" s="58" t="s">
        <v>1054</v>
      </c>
      <c r="Q172" s="57">
        <f t="shared" si="2"/>
        <v>2137509.4356799996</v>
      </c>
      <c r="R172" s="58" t="s">
        <v>900</v>
      </c>
      <c r="S172" s="58" t="s">
        <v>930</v>
      </c>
      <c r="T172" s="57" t="s">
        <v>141</v>
      </c>
      <c r="U172" s="58" t="s">
        <v>930</v>
      </c>
      <c r="V172" s="61">
        <v>1842680.5479999997</v>
      </c>
      <c r="W172" s="7"/>
    </row>
    <row r="173" spans="1:23" s="6" customFormat="1" x14ac:dyDescent="0.25">
      <c r="A173" s="56" t="s">
        <v>521</v>
      </c>
      <c r="B173" s="58" t="s">
        <v>32</v>
      </c>
      <c r="C173" s="57" t="s">
        <v>637</v>
      </c>
      <c r="D173" s="57" t="s">
        <v>141</v>
      </c>
      <c r="E173" s="58" t="s">
        <v>901</v>
      </c>
      <c r="F173" s="65" t="s">
        <v>145</v>
      </c>
      <c r="G173" s="57"/>
      <c r="H173" s="57"/>
      <c r="I173" s="57" t="s">
        <v>1356</v>
      </c>
      <c r="J173" s="57" t="s">
        <v>150</v>
      </c>
      <c r="K173" s="57"/>
      <c r="L173" s="57"/>
      <c r="M173" s="57"/>
      <c r="N173" s="57"/>
      <c r="O173" s="58" t="s">
        <v>901</v>
      </c>
      <c r="P173" s="58" t="s">
        <v>1055</v>
      </c>
      <c r="Q173" s="57">
        <f t="shared" si="2"/>
        <v>100688</v>
      </c>
      <c r="R173" s="58" t="s">
        <v>901</v>
      </c>
      <c r="S173" s="58" t="s">
        <v>939</v>
      </c>
      <c r="T173" s="57" t="s">
        <v>141</v>
      </c>
      <c r="U173" s="58" t="s">
        <v>939</v>
      </c>
      <c r="V173" s="61">
        <v>86800</v>
      </c>
      <c r="W173" s="7"/>
    </row>
    <row r="174" spans="1:23" s="6" customFormat="1" x14ac:dyDescent="0.25">
      <c r="A174" s="56" t="s">
        <v>521</v>
      </c>
      <c r="B174" s="58" t="s">
        <v>321</v>
      </c>
      <c r="C174" s="57" t="s">
        <v>638</v>
      </c>
      <c r="D174" s="57" t="s">
        <v>142</v>
      </c>
      <c r="E174" s="58" t="s">
        <v>901</v>
      </c>
      <c r="F174" s="65" t="s">
        <v>145</v>
      </c>
      <c r="G174" s="57"/>
      <c r="H174" s="57"/>
      <c r="I174" s="57" t="s">
        <v>1356</v>
      </c>
      <c r="J174" s="57" t="s">
        <v>150</v>
      </c>
      <c r="K174" s="57"/>
      <c r="L174" s="57"/>
      <c r="M174" s="57"/>
      <c r="N174" s="57"/>
      <c r="O174" s="58" t="s">
        <v>901</v>
      </c>
      <c r="P174" s="58" t="s">
        <v>1055</v>
      </c>
      <c r="Q174" s="57">
        <f t="shared" si="2"/>
        <v>29335.923472000002</v>
      </c>
      <c r="R174" s="58" t="s">
        <v>901</v>
      </c>
      <c r="S174" s="58" t="s">
        <v>939</v>
      </c>
      <c r="T174" s="57" t="s">
        <v>142</v>
      </c>
      <c r="U174" s="58" t="s">
        <v>939</v>
      </c>
      <c r="V174" s="61">
        <v>25289.589200000002</v>
      </c>
      <c r="W174" s="7"/>
    </row>
    <row r="175" spans="1:23" s="6" customFormat="1" x14ac:dyDescent="0.25">
      <c r="A175" s="56" t="s">
        <v>521</v>
      </c>
      <c r="B175" s="58" t="s">
        <v>32</v>
      </c>
      <c r="C175" s="57" t="s">
        <v>639</v>
      </c>
      <c r="D175" s="57" t="s">
        <v>142</v>
      </c>
      <c r="E175" s="58" t="s">
        <v>901</v>
      </c>
      <c r="F175" s="65" t="s">
        <v>145</v>
      </c>
      <c r="G175" s="57"/>
      <c r="H175" s="57"/>
      <c r="I175" s="57" t="s">
        <v>1356</v>
      </c>
      <c r="J175" s="57" t="s">
        <v>150</v>
      </c>
      <c r="K175" s="57"/>
      <c r="L175" s="57"/>
      <c r="M175" s="57"/>
      <c r="N175" s="57"/>
      <c r="O175" s="58" t="s">
        <v>901</v>
      </c>
      <c r="P175" s="58" t="s">
        <v>1055</v>
      </c>
      <c r="Q175" s="57">
        <f t="shared" si="2"/>
        <v>86275.462144000005</v>
      </c>
      <c r="R175" s="58" t="s">
        <v>901</v>
      </c>
      <c r="S175" s="58" t="s">
        <v>939</v>
      </c>
      <c r="T175" s="57" t="s">
        <v>142</v>
      </c>
      <c r="U175" s="58" t="s">
        <v>939</v>
      </c>
      <c r="V175" s="61">
        <v>74375.398400000005</v>
      </c>
      <c r="W175" s="7"/>
    </row>
    <row r="176" spans="1:23" s="6" customFormat="1" x14ac:dyDescent="0.25">
      <c r="A176" s="56" t="s">
        <v>521</v>
      </c>
      <c r="B176" s="58" t="s">
        <v>322</v>
      </c>
      <c r="C176" s="57" t="s">
        <v>640</v>
      </c>
      <c r="D176" s="57" t="s">
        <v>142</v>
      </c>
      <c r="E176" s="58" t="s">
        <v>901</v>
      </c>
      <c r="F176" s="65" t="s">
        <v>145</v>
      </c>
      <c r="G176" s="57"/>
      <c r="H176" s="57"/>
      <c r="I176" s="57" t="s">
        <v>1356</v>
      </c>
      <c r="J176" s="57" t="s">
        <v>150</v>
      </c>
      <c r="K176" s="57"/>
      <c r="L176" s="57"/>
      <c r="M176" s="57"/>
      <c r="N176" s="57"/>
      <c r="O176" s="58" t="s">
        <v>901</v>
      </c>
      <c r="P176" s="58" t="s">
        <v>1055</v>
      </c>
      <c r="Q176" s="57">
        <f t="shared" si="2"/>
        <v>56168.59199999999</v>
      </c>
      <c r="R176" s="58" t="s">
        <v>901</v>
      </c>
      <c r="S176" s="58" t="s">
        <v>939</v>
      </c>
      <c r="T176" s="57" t="s">
        <v>142</v>
      </c>
      <c r="U176" s="58" t="s">
        <v>939</v>
      </c>
      <c r="V176" s="61">
        <v>48421.2</v>
      </c>
      <c r="W176" s="7"/>
    </row>
    <row r="177" spans="1:23" s="6" customFormat="1" x14ac:dyDescent="0.25">
      <c r="A177" s="56" t="s">
        <v>521</v>
      </c>
      <c r="B177" s="58" t="s">
        <v>323</v>
      </c>
      <c r="C177" s="57" t="s">
        <v>641</v>
      </c>
      <c r="D177" s="57" t="s">
        <v>141</v>
      </c>
      <c r="E177" s="58" t="s">
        <v>898</v>
      </c>
      <c r="F177" s="65" t="s">
        <v>145</v>
      </c>
      <c r="G177" s="57"/>
      <c r="H177" s="57"/>
      <c r="I177" s="57" t="s">
        <v>1352</v>
      </c>
      <c r="J177" s="57" t="s">
        <v>150</v>
      </c>
      <c r="K177" s="57"/>
      <c r="L177" s="57"/>
      <c r="M177" s="57"/>
      <c r="N177" s="57"/>
      <c r="O177" s="58" t="s">
        <v>898</v>
      </c>
      <c r="P177" s="58" t="s">
        <v>1056</v>
      </c>
      <c r="Q177" s="57">
        <f t="shared" si="2"/>
        <v>18236.266666666666</v>
      </c>
      <c r="R177" s="58" t="s">
        <v>898</v>
      </c>
      <c r="S177" s="58" t="s">
        <v>915</v>
      </c>
      <c r="T177" s="57" t="s">
        <v>141</v>
      </c>
      <c r="U177" s="58" t="s">
        <v>915</v>
      </c>
      <c r="V177" s="61">
        <v>15720.919540229886</v>
      </c>
      <c r="W177" s="7"/>
    </row>
    <row r="178" spans="1:23" s="6" customFormat="1" x14ac:dyDescent="0.25">
      <c r="A178" s="56" t="s">
        <v>521</v>
      </c>
      <c r="B178" s="58" t="s">
        <v>324</v>
      </c>
      <c r="C178" s="57" t="s">
        <v>642</v>
      </c>
      <c r="D178" s="57" t="s">
        <v>141</v>
      </c>
      <c r="E178" s="58" t="s">
        <v>901</v>
      </c>
      <c r="F178" s="65" t="s">
        <v>145</v>
      </c>
      <c r="G178" s="57"/>
      <c r="H178" s="57"/>
      <c r="I178" s="57" t="s">
        <v>1342</v>
      </c>
      <c r="J178" s="57" t="s">
        <v>150</v>
      </c>
      <c r="K178" s="57"/>
      <c r="L178" s="57"/>
      <c r="M178" s="57"/>
      <c r="N178" s="57"/>
      <c r="O178" s="58" t="s">
        <v>901</v>
      </c>
      <c r="P178" s="58" t="s">
        <v>1057</v>
      </c>
      <c r="Q178" s="57">
        <f t="shared" si="2"/>
        <v>192930.65479999999</v>
      </c>
      <c r="R178" s="58" t="s">
        <v>901</v>
      </c>
      <c r="S178" s="58" t="s">
        <v>941</v>
      </c>
      <c r="T178" s="57" t="s">
        <v>141</v>
      </c>
      <c r="U178" s="58" t="s">
        <v>941</v>
      </c>
      <c r="V178" s="61">
        <v>166319.53</v>
      </c>
      <c r="W178" s="7"/>
    </row>
    <row r="179" spans="1:23" s="6" customFormat="1" x14ac:dyDescent="0.25">
      <c r="A179" s="56" t="s">
        <v>521</v>
      </c>
      <c r="B179" s="58" t="s">
        <v>325</v>
      </c>
      <c r="C179" s="57" t="s">
        <v>643</v>
      </c>
      <c r="D179" s="57" t="s">
        <v>141</v>
      </c>
      <c r="E179" s="58" t="s">
        <v>898</v>
      </c>
      <c r="F179" s="65" t="s">
        <v>145</v>
      </c>
      <c r="G179" s="57"/>
      <c r="H179" s="57"/>
      <c r="I179" s="57" t="s">
        <v>1332</v>
      </c>
      <c r="J179" s="57" t="s">
        <v>150</v>
      </c>
      <c r="K179" s="57"/>
      <c r="L179" s="57"/>
      <c r="M179" s="57"/>
      <c r="N179" s="57"/>
      <c r="O179" s="58" t="s">
        <v>898</v>
      </c>
      <c r="P179" s="58" t="s">
        <v>1058</v>
      </c>
      <c r="Q179" s="57">
        <f t="shared" si="2"/>
        <v>585684</v>
      </c>
      <c r="R179" s="58" t="s">
        <v>898</v>
      </c>
      <c r="S179" s="58" t="s">
        <v>924</v>
      </c>
      <c r="T179" s="57" t="s">
        <v>141</v>
      </c>
      <c r="U179" s="58" t="s">
        <v>924</v>
      </c>
      <c r="V179" s="61">
        <v>504900</v>
      </c>
      <c r="W179" s="7"/>
    </row>
    <row r="180" spans="1:23" s="6" customFormat="1" x14ac:dyDescent="0.25">
      <c r="A180" s="56" t="s">
        <v>521</v>
      </c>
      <c r="B180" s="58" t="s">
        <v>326</v>
      </c>
      <c r="C180" s="57" t="s">
        <v>644</v>
      </c>
      <c r="D180" s="57" t="s">
        <v>141</v>
      </c>
      <c r="E180" s="58" t="s">
        <v>901</v>
      </c>
      <c r="F180" s="65" t="s">
        <v>145</v>
      </c>
      <c r="G180" s="57"/>
      <c r="H180" s="57"/>
      <c r="I180" s="57" t="s">
        <v>1357</v>
      </c>
      <c r="J180" s="57" t="s">
        <v>150</v>
      </c>
      <c r="K180" s="57"/>
      <c r="L180" s="57"/>
      <c r="M180" s="57"/>
      <c r="N180" s="57"/>
      <c r="O180" s="58" t="s">
        <v>901</v>
      </c>
      <c r="P180" s="58" t="s">
        <v>1059</v>
      </c>
      <c r="Q180" s="57">
        <f t="shared" si="2"/>
        <v>680363.2</v>
      </c>
      <c r="R180" s="58" t="s">
        <v>901</v>
      </c>
      <c r="S180" s="58" t="s">
        <v>942</v>
      </c>
      <c r="T180" s="57" t="s">
        <v>141</v>
      </c>
      <c r="U180" s="58" t="s">
        <v>942</v>
      </c>
      <c r="V180" s="61">
        <v>586520</v>
      </c>
      <c r="W180" s="7"/>
    </row>
    <row r="181" spans="1:23" s="6" customFormat="1" x14ac:dyDescent="0.25">
      <c r="A181" s="56" t="s">
        <v>521</v>
      </c>
      <c r="B181" s="58" t="s">
        <v>234</v>
      </c>
      <c r="C181" s="57" t="s">
        <v>645</v>
      </c>
      <c r="D181" s="57" t="s">
        <v>141</v>
      </c>
      <c r="E181" s="58" t="s">
        <v>901</v>
      </c>
      <c r="F181" s="65" t="s">
        <v>145</v>
      </c>
      <c r="G181" s="57"/>
      <c r="H181" s="57"/>
      <c r="I181" s="57" t="s">
        <v>1358</v>
      </c>
      <c r="J181" s="57" t="s">
        <v>150</v>
      </c>
      <c r="K181" s="57"/>
      <c r="L181" s="57"/>
      <c r="M181" s="57"/>
      <c r="N181" s="57"/>
      <c r="O181" s="58" t="s">
        <v>901</v>
      </c>
      <c r="P181" s="58" t="s">
        <v>1060</v>
      </c>
      <c r="Q181" s="57">
        <f t="shared" si="2"/>
        <v>3022821.0203999998</v>
      </c>
      <c r="R181" s="58" t="s">
        <v>901</v>
      </c>
      <c r="S181" s="58" t="s">
        <v>937</v>
      </c>
      <c r="T181" s="57" t="s">
        <v>141</v>
      </c>
      <c r="U181" s="58" t="s">
        <v>937</v>
      </c>
      <c r="V181" s="61">
        <v>2605880.19</v>
      </c>
      <c r="W181" s="7"/>
    </row>
    <row r="182" spans="1:23" s="6" customFormat="1" x14ac:dyDescent="0.25">
      <c r="A182" s="56" t="s">
        <v>521</v>
      </c>
      <c r="B182" s="58" t="s">
        <v>264</v>
      </c>
      <c r="C182" s="57" t="s">
        <v>646</v>
      </c>
      <c r="D182" s="57" t="s">
        <v>142</v>
      </c>
      <c r="E182" s="58" t="s">
        <v>901</v>
      </c>
      <c r="F182" s="65" t="s">
        <v>145</v>
      </c>
      <c r="G182" s="57"/>
      <c r="H182" s="57"/>
      <c r="I182" s="57" t="s">
        <v>1322</v>
      </c>
      <c r="J182" s="57" t="s">
        <v>150</v>
      </c>
      <c r="K182" s="57"/>
      <c r="L182" s="57"/>
      <c r="M182" s="57"/>
      <c r="N182" s="57"/>
      <c r="O182" s="58" t="s">
        <v>901</v>
      </c>
      <c r="P182" s="58" t="s">
        <v>1061</v>
      </c>
      <c r="Q182" s="57">
        <f t="shared" si="2"/>
        <v>107129.6424</v>
      </c>
      <c r="R182" s="58" t="s">
        <v>901</v>
      </c>
      <c r="S182" s="58" t="s">
        <v>940</v>
      </c>
      <c r="T182" s="57" t="s">
        <v>142</v>
      </c>
      <c r="U182" s="58" t="s">
        <v>940</v>
      </c>
      <c r="V182" s="61">
        <v>92353.14</v>
      </c>
      <c r="W182" s="7"/>
    </row>
    <row r="183" spans="1:23" s="6" customFormat="1" x14ac:dyDescent="0.25">
      <c r="A183" s="56" t="s">
        <v>521</v>
      </c>
      <c r="B183" s="58" t="s">
        <v>327</v>
      </c>
      <c r="C183" s="57" t="s">
        <v>647</v>
      </c>
      <c r="D183" s="57" t="s">
        <v>141</v>
      </c>
      <c r="E183" s="58" t="s">
        <v>898</v>
      </c>
      <c r="F183" s="65" t="s">
        <v>891</v>
      </c>
      <c r="G183" s="57"/>
      <c r="H183" s="57"/>
      <c r="I183" s="57" t="s">
        <v>1330</v>
      </c>
      <c r="J183" s="57" t="s">
        <v>150</v>
      </c>
      <c r="K183" s="57"/>
      <c r="L183" s="57"/>
      <c r="M183" s="57"/>
      <c r="N183" s="57"/>
      <c r="O183" s="58" t="s">
        <v>898</v>
      </c>
      <c r="P183" s="58" t="s">
        <v>1062</v>
      </c>
      <c r="Q183" s="57">
        <f t="shared" ref="Q183:Q246" si="3">V183*1.16</f>
        <v>273296</v>
      </c>
      <c r="R183" s="58" t="s">
        <v>898</v>
      </c>
      <c r="S183" s="58" t="s">
        <v>932</v>
      </c>
      <c r="T183" s="57" t="s">
        <v>141</v>
      </c>
      <c r="U183" s="58" t="s">
        <v>932</v>
      </c>
      <c r="V183" s="61">
        <v>235600</v>
      </c>
      <c r="W183" s="7"/>
    </row>
    <row r="184" spans="1:23" s="6" customFormat="1" x14ac:dyDescent="0.25">
      <c r="A184" s="56" t="s">
        <v>521</v>
      </c>
      <c r="B184" s="58" t="s">
        <v>328</v>
      </c>
      <c r="C184" s="57" t="s">
        <v>648</v>
      </c>
      <c r="D184" s="57" t="s">
        <v>142</v>
      </c>
      <c r="E184" s="58" t="s">
        <v>901</v>
      </c>
      <c r="F184" s="65" t="s">
        <v>145</v>
      </c>
      <c r="G184" s="57"/>
      <c r="H184" s="57"/>
      <c r="I184" s="57" t="s">
        <v>1322</v>
      </c>
      <c r="J184" s="57" t="s">
        <v>150</v>
      </c>
      <c r="K184" s="57"/>
      <c r="L184" s="57"/>
      <c r="M184" s="57"/>
      <c r="N184" s="57"/>
      <c r="O184" s="58" t="s">
        <v>901</v>
      </c>
      <c r="P184" s="58" t="s">
        <v>1063</v>
      </c>
      <c r="Q184" s="57">
        <f t="shared" si="3"/>
        <v>203242.8112</v>
      </c>
      <c r="R184" s="58" t="s">
        <v>901</v>
      </c>
      <c r="S184" s="58" t="s">
        <v>940</v>
      </c>
      <c r="T184" s="57" t="s">
        <v>142</v>
      </c>
      <c r="U184" s="58" t="s">
        <v>940</v>
      </c>
      <c r="V184" s="61">
        <v>175209.32</v>
      </c>
      <c r="W184" s="7"/>
    </row>
    <row r="185" spans="1:23" s="6" customFormat="1" x14ac:dyDescent="0.25">
      <c r="A185" s="56" t="s">
        <v>521</v>
      </c>
      <c r="B185" s="58" t="s">
        <v>329</v>
      </c>
      <c r="C185" s="57" t="s">
        <v>649</v>
      </c>
      <c r="D185" s="57" t="s">
        <v>142</v>
      </c>
      <c r="E185" s="58" t="s">
        <v>901</v>
      </c>
      <c r="F185" s="65" t="s">
        <v>145</v>
      </c>
      <c r="G185" s="57"/>
      <c r="H185" s="57"/>
      <c r="I185" s="57" t="s">
        <v>1322</v>
      </c>
      <c r="J185" s="57" t="s">
        <v>150</v>
      </c>
      <c r="K185" s="57"/>
      <c r="L185" s="57"/>
      <c r="M185" s="57"/>
      <c r="N185" s="57"/>
      <c r="O185" s="58" t="s">
        <v>901</v>
      </c>
      <c r="P185" s="58" t="s">
        <v>1064</v>
      </c>
      <c r="Q185" s="57">
        <f t="shared" si="3"/>
        <v>345375.53480000002</v>
      </c>
      <c r="R185" s="58" t="s">
        <v>901</v>
      </c>
      <c r="S185" s="58" t="s">
        <v>940</v>
      </c>
      <c r="T185" s="57" t="s">
        <v>142</v>
      </c>
      <c r="U185" s="58" t="s">
        <v>940</v>
      </c>
      <c r="V185" s="61">
        <v>297737.53000000003</v>
      </c>
      <c r="W185" s="7"/>
    </row>
    <row r="186" spans="1:23" s="6" customFormat="1" x14ac:dyDescent="0.25">
      <c r="A186" s="56" t="s">
        <v>521</v>
      </c>
      <c r="B186" s="58" t="s">
        <v>330</v>
      </c>
      <c r="C186" s="57" t="s">
        <v>650</v>
      </c>
      <c r="D186" s="57" t="s">
        <v>141</v>
      </c>
      <c r="E186" s="58" t="s">
        <v>898</v>
      </c>
      <c r="F186" s="65" t="s">
        <v>145</v>
      </c>
      <c r="G186" s="57"/>
      <c r="H186" s="57"/>
      <c r="I186" s="57" t="s">
        <v>1359</v>
      </c>
      <c r="J186" s="57" t="s">
        <v>150</v>
      </c>
      <c r="K186" s="57"/>
      <c r="L186" s="57"/>
      <c r="M186" s="57"/>
      <c r="N186" s="57"/>
      <c r="O186" s="58" t="s">
        <v>898</v>
      </c>
      <c r="P186" s="58" t="s">
        <v>1065</v>
      </c>
      <c r="Q186" s="57">
        <f t="shared" si="3"/>
        <v>43152</v>
      </c>
      <c r="R186" s="58" t="s">
        <v>898</v>
      </c>
      <c r="S186" s="58" t="s">
        <v>915</v>
      </c>
      <c r="T186" s="57" t="s">
        <v>141</v>
      </c>
      <c r="U186" s="58" t="s">
        <v>915</v>
      </c>
      <c r="V186" s="61">
        <v>37200</v>
      </c>
      <c r="W186" s="7"/>
    </row>
    <row r="187" spans="1:23" s="6" customFormat="1" x14ac:dyDescent="0.25">
      <c r="A187" s="56" t="s">
        <v>521</v>
      </c>
      <c r="B187" s="58" t="s">
        <v>32</v>
      </c>
      <c r="C187" s="57" t="s">
        <v>585</v>
      </c>
      <c r="D187" s="57" t="s">
        <v>141</v>
      </c>
      <c r="E187" s="58" t="s">
        <v>898</v>
      </c>
      <c r="F187" s="65" t="s">
        <v>145</v>
      </c>
      <c r="G187" s="57"/>
      <c r="H187" s="57"/>
      <c r="I187" s="57" t="s">
        <v>1359</v>
      </c>
      <c r="J187" s="57" t="s">
        <v>150</v>
      </c>
      <c r="K187" s="57"/>
      <c r="L187" s="57"/>
      <c r="M187" s="57"/>
      <c r="N187" s="57"/>
      <c r="O187" s="58" t="s">
        <v>898</v>
      </c>
      <c r="P187" s="58" t="s">
        <v>1065</v>
      </c>
      <c r="Q187" s="57">
        <f t="shared" si="3"/>
        <v>41713.599999999999</v>
      </c>
      <c r="R187" s="58" t="s">
        <v>898</v>
      </c>
      <c r="S187" s="58" t="s">
        <v>915</v>
      </c>
      <c r="T187" s="57" t="s">
        <v>141</v>
      </c>
      <c r="U187" s="58" t="s">
        <v>915</v>
      </c>
      <c r="V187" s="61">
        <v>35960</v>
      </c>
      <c r="W187" s="7"/>
    </row>
    <row r="188" spans="1:23" s="6" customFormat="1" x14ac:dyDescent="0.25">
      <c r="A188" s="56" t="s">
        <v>521</v>
      </c>
      <c r="B188" s="58" t="s">
        <v>32</v>
      </c>
      <c r="C188" s="57" t="s">
        <v>651</v>
      </c>
      <c r="D188" s="57" t="s">
        <v>141</v>
      </c>
      <c r="E188" s="58" t="s">
        <v>898</v>
      </c>
      <c r="F188" s="65" t="s">
        <v>145</v>
      </c>
      <c r="G188" s="57"/>
      <c r="H188" s="57"/>
      <c r="I188" s="57" t="s">
        <v>1359</v>
      </c>
      <c r="J188" s="57" t="s">
        <v>150</v>
      </c>
      <c r="K188" s="57"/>
      <c r="L188" s="57"/>
      <c r="M188" s="57"/>
      <c r="N188" s="57"/>
      <c r="O188" s="58" t="s">
        <v>898</v>
      </c>
      <c r="P188" s="58" t="s">
        <v>1065</v>
      </c>
      <c r="Q188" s="57">
        <f t="shared" si="3"/>
        <v>15496.521199999999</v>
      </c>
      <c r="R188" s="58" t="s">
        <v>898</v>
      </c>
      <c r="S188" s="58" t="s">
        <v>915</v>
      </c>
      <c r="T188" s="57" t="s">
        <v>141</v>
      </c>
      <c r="U188" s="58" t="s">
        <v>915</v>
      </c>
      <c r="V188" s="61">
        <v>13359.07</v>
      </c>
      <c r="W188" s="7"/>
    </row>
    <row r="189" spans="1:23" s="6" customFormat="1" x14ac:dyDescent="0.25">
      <c r="A189" s="56" t="s">
        <v>521</v>
      </c>
      <c r="B189" s="58" t="s">
        <v>331</v>
      </c>
      <c r="C189" s="57" t="s">
        <v>652</v>
      </c>
      <c r="D189" s="57" t="s">
        <v>141</v>
      </c>
      <c r="E189" s="58" t="s">
        <v>898</v>
      </c>
      <c r="F189" s="65" t="s">
        <v>145</v>
      </c>
      <c r="G189" s="57"/>
      <c r="H189" s="57"/>
      <c r="I189" s="57" t="s">
        <v>1359</v>
      </c>
      <c r="J189" s="57" t="s">
        <v>150</v>
      </c>
      <c r="K189" s="57"/>
      <c r="L189" s="57"/>
      <c r="M189" s="57"/>
      <c r="N189" s="57"/>
      <c r="O189" s="58" t="s">
        <v>898</v>
      </c>
      <c r="P189" s="58" t="s">
        <v>1065</v>
      </c>
      <c r="Q189" s="57">
        <f t="shared" si="3"/>
        <v>260685.66319999998</v>
      </c>
      <c r="R189" s="58" t="s">
        <v>898</v>
      </c>
      <c r="S189" s="58" t="s">
        <v>915</v>
      </c>
      <c r="T189" s="57" t="s">
        <v>141</v>
      </c>
      <c r="U189" s="58" t="s">
        <v>915</v>
      </c>
      <c r="V189" s="61">
        <v>224729.02</v>
      </c>
      <c r="W189" s="7"/>
    </row>
    <row r="190" spans="1:23" s="6" customFormat="1" x14ac:dyDescent="0.25">
      <c r="A190" s="56" t="s">
        <v>521</v>
      </c>
      <c r="B190" s="58" t="s">
        <v>332</v>
      </c>
      <c r="C190" s="57" t="s">
        <v>653</v>
      </c>
      <c r="D190" s="57" t="s">
        <v>141</v>
      </c>
      <c r="E190" s="58" t="s">
        <v>898</v>
      </c>
      <c r="F190" s="65" t="s">
        <v>145</v>
      </c>
      <c r="G190" s="57"/>
      <c r="H190" s="57"/>
      <c r="I190" s="57" t="s">
        <v>1359</v>
      </c>
      <c r="J190" s="57" t="s">
        <v>150</v>
      </c>
      <c r="K190" s="57"/>
      <c r="L190" s="57"/>
      <c r="M190" s="57"/>
      <c r="N190" s="57"/>
      <c r="O190" s="58" t="s">
        <v>898</v>
      </c>
      <c r="P190" s="58" t="s">
        <v>1065</v>
      </c>
      <c r="Q190" s="57">
        <f t="shared" si="3"/>
        <v>55349.515999999996</v>
      </c>
      <c r="R190" s="58" t="s">
        <v>898</v>
      </c>
      <c r="S190" s="58" t="s">
        <v>915</v>
      </c>
      <c r="T190" s="57" t="s">
        <v>141</v>
      </c>
      <c r="U190" s="58" t="s">
        <v>915</v>
      </c>
      <c r="V190" s="61">
        <v>47715.1</v>
      </c>
      <c r="W190" s="7"/>
    </row>
    <row r="191" spans="1:23" s="6" customFormat="1" x14ac:dyDescent="0.25">
      <c r="A191" s="56" t="s">
        <v>521</v>
      </c>
      <c r="B191" s="58" t="s">
        <v>245</v>
      </c>
      <c r="C191" s="57" t="s">
        <v>654</v>
      </c>
      <c r="D191" s="57" t="s">
        <v>141</v>
      </c>
      <c r="E191" s="58" t="s">
        <v>901</v>
      </c>
      <c r="F191" s="65" t="s">
        <v>145</v>
      </c>
      <c r="G191" s="57"/>
      <c r="H191" s="57"/>
      <c r="I191" s="57" t="s">
        <v>1360</v>
      </c>
      <c r="J191" s="57" t="s">
        <v>150</v>
      </c>
      <c r="K191" s="57"/>
      <c r="L191" s="57"/>
      <c r="M191" s="57"/>
      <c r="N191" s="57"/>
      <c r="O191" s="58" t="s">
        <v>901</v>
      </c>
      <c r="P191" s="58" t="s">
        <v>1066</v>
      </c>
      <c r="Q191" s="57">
        <f t="shared" si="3"/>
        <v>473183.09359999996</v>
      </c>
      <c r="R191" s="58" t="s">
        <v>901</v>
      </c>
      <c r="S191" s="58" t="s">
        <v>943</v>
      </c>
      <c r="T191" s="57" t="s">
        <v>141</v>
      </c>
      <c r="U191" s="58" t="s">
        <v>943</v>
      </c>
      <c r="V191" s="61">
        <v>407916.46</v>
      </c>
      <c r="W191" s="7"/>
    </row>
    <row r="192" spans="1:23" s="6" customFormat="1" x14ac:dyDescent="0.25">
      <c r="A192" s="56" t="s">
        <v>521</v>
      </c>
      <c r="B192" s="58" t="s">
        <v>333</v>
      </c>
      <c r="C192" s="57" t="s">
        <v>655</v>
      </c>
      <c r="D192" s="57" t="s">
        <v>142</v>
      </c>
      <c r="E192" s="58" t="s">
        <v>899</v>
      </c>
      <c r="F192" s="65" t="s">
        <v>145</v>
      </c>
      <c r="G192" s="57"/>
      <c r="H192" s="57"/>
      <c r="I192" s="57" t="s">
        <v>1322</v>
      </c>
      <c r="J192" s="57" t="s">
        <v>150</v>
      </c>
      <c r="K192" s="57"/>
      <c r="L192" s="57"/>
      <c r="M192" s="57"/>
      <c r="N192" s="57"/>
      <c r="O192" s="58" t="s">
        <v>899</v>
      </c>
      <c r="P192" s="58" t="s">
        <v>1067</v>
      </c>
      <c r="Q192" s="57">
        <f t="shared" si="3"/>
        <v>747968</v>
      </c>
      <c r="R192" s="58" t="s">
        <v>899</v>
      </c>
      <c r="S192" s="58" t="s">
        <v>944</v>
      </c>
      <c r="T192" s="57" t="s">
        <v>142</v>
      </c>
      <c r="U192" s="58" t="s">
        <v>944</v>
      </c>
      <c r="V192" s="61">
        <v>644800</v>
      </c>
      <c r="W192" s="7"/>
    </row>
    <row r="193" spans="1:23" s="6" customFormat="1" x14ac:dyDescent="0.25">
      <c r="A193" s="56" t="s">
        <v>521</v>
      </c>
      <c r="B193" s="58" t="s">
        <v>334</v>
      </c>
      <c r="C193" s="57" t="s">
        <v>656</v>
      </c>
      <c r="D193" s="57" t="s">
        <v>141</v>
      </c>
      <c r="E193" s="58" t="s">
        <v>899</v>
      </c>
      <c r="F193" s="65" t="s">
        <v>145</v>
      </c>
      <c r="G193" s="57"/>
      <c r="H193" s="57"/>
      <c r="I193" s="57" t="s">
        <v>1339</v>
      </c>
      <c r="J193" s="57" t="s">
        <v>150</v>
      </c>
      <c r="K193" s="57"/>
      <c r="L193" s="57"/>
      <c r="M193" s="57"/>
      <c r="N193" s="57"/>
      <c r="O193" s="58" t="s">
        <v>899</v>
      </c>
      <c r="P193" s="58" t="s">
        <v>1068</v>
      </c>
      <c r="Q193" s="57">
        <f t="shared" si="3"/>
        <v>3255045.2947999993</v>
      </c>
      <c r="R193" s="58" t="s">
        <v>899</v>
      </c>
      <c r="S193" s="58" t="s">
        <v>922</v>
      </c>
      <c r="T193" s="57" t="s">
        <v>141</v>
      </c>
      <c r="U193" s="58" t="s">
        <v>922</v>
      </c>
      <c r="V193" s="61">
        <v>2806073.53</v>
      </c>
      <c r="W193" s="7"/>
    </row>
    <row r="194" spans="1:23" s="6" customFormat="1" x14ac:dyDescent="0.25">
      <c r="A194" s="56" t="s">
        <v>521</v>
      </c>
      <c r="B194" s="58" t="s">
        <v>335</v>
      </c>
      <c r="C194" s="57" t="s">
        <v>657</v>
      </c>
      <c r="D194" s="57" t="s">
        <v>141</v>
      </c>
      <c r="E194" s="58" t="s">
        <v>900</v>
      </c>
      <c r="F194" s="65" t="s">
        <v>145</v>
      </c>
      <c r="G194" s="57"/>
      <c r="H194" s="57"/>
      <c r="I194" s="57" t="s">
        <v>1342</v>
      </c>
      <c r="J194" s="57" t="s">
        <v>150</v>
      </c>
      <c r="K194" s="57"/>
      <c r="L194" s="57"/>
      <c r="M194" s="57"/>
      <c r="N194" s="57"/>
      <c r="O194" s="58" t="s">
        <v>900</v>
      </c>
      <c r="P194" s="58" t="s">
        <v>1069</v>
      </c>
      <c r="Q194" s="57">
        <f t="shared" si="3"/>
        <v>3938512.5387999997</v>
      </c>
      <c r="R194" s="58" t="s">
        <v>900</v>
      </c>
      <c r="S194" s="58" t="s">
        <v>930</v>
      </c>
      <c r="T194" s="57" t="s">
        <v>141</v>
      </c>
      <c r="U194" s="58" t="s">
        <v>930</v>
      </c>
      <c r="V194" s="61">
        <v>3395269.43</v>
      </c>
      <c r="W194" s="7"/>
    </row>
    <row r="195" spans="1:23" s="6" customFormat="1" x14ac:dyDescent="0.25">
      <c r="A195" s="56" t="s">
        <v>521</v>
      </c>
      <c r="B195" s="58" t="s">
        <v>335</v>
      </c>
      <c r="C195" s="57" t="s">
        <v>657</v>
      </c>
      <c r="D195" s="57" t="s">
        <v>141</v>
      </c>
      <c r="E195" s="58" t="s">
        <v>900</v>
      </c>
      <c r="F195" s="65" t="s">
        <v>145</v>
      </c>
      <c r="G195" s="57"/>
      <c r="H195" s="57"/>
      <c r="I195" s="57" t="s">
        <v>1349</v>
      </c>
      <c r="J195" s="57" t="s">
        <v>150</v>
      </c>
      <c r="K195" s="57"/>
      <c r="L195" s="57"/>
      <c r="M195" s="57"/>
      <c r="N195" s="57"/>
      <c r="O195" s="58" t="s">
        <v>900</v>
      </c>
      <c r="P195" s="58" t="s">
        <v>1070</v>
      </c>
      <c r="Q195" s="57">
        <f t="shared" si="3"/>
        <v>2358664.7023999998</v>
      </c>
      <c r="R195" s="58" t="s">
        <v>900</v>
      </c>
      <c r="S195" s="58" t="s">
        <v>930</v>
      </c>
      <c r="T195" s="57" t="s">
        <v>141</v>
      </c>
      <c r="U195" s="58" t="s">
        <v>930</v>
      </c>
      <c r="V195" s="61">
        <v>2033331.64</v>
      </c>
      <c r="W195" s="7"/>
    </row>
    <row r="196" spans="1:23" s="6" customFormat="1" x14ac:dyDescent="0.25">
      <c r="A196" s="56" t="s">
        <v>521</v>
      </c>
      <c r="B196" s="58" t="s">
        <v>335</v>
      </c>
      <c r="C196" s="57" t="s">
        <v>657</v>
      </c>
      <c r="D196" s="57" t="s">
        <v>141</v>
      </c>
      <c r="E196" s="58" t="s">
        <v>900</v>
      </c>
      <c r="F196" s="65" t="s">
        <v>145</v>
      </c>
      <c r="G196" s="57"/>
      <c r="H196" s="57"/>
      <c r="I196" s="57" t="s">
        <v>1329</v>
      </c>
      <c r="J196" s="57" t="s">
        <v>150</v>
      </c>
      <c r="K196" s="57"/>
      <c r="L196" s="57"/>
      <c r="M196" s="57"/>
      <c r="N196" s="57"/>
      <c r="O196" s="58" t="s">
        <v>900</v>
      </c>
      <c r="P196" s="58" t="s">
        <v>1071</v>
      </c>
      <c r="Q196" s="57">
        <f t="shared" si="3"/>
        <v>2956226.9051999999</v>
      </c>
      <c r="R196" s="58" t="s">
        <v>900</v>
      </c>
      <c r="S196" s="58" t="s">
        <v>930</v>
      </c>
      <c r="T196" s="57" t="s">
        <v>141</v>
      </c>
      <c r="U196" s="58" t="s">
        <v>930</v>
      </c>
      <c r="V196" s="61">
        <v>2548471.4700000002</v>
      </c>
      <c r="W196" s="7"/>
    </row>
    <row r="197" spans="1:23" s="6" customFormat="1" x14ac:dyDescent="0.25">
      <c r="A197" s="56" t="s">
        <v>521</v>
      </c>
      <c r="B197" s="58" t="s">
        <v>336</v>
      </c>
      <c r="C197" s="57" t="s">
        <v>658</v>
      </c>
      <c r="D197" s="57" t="s">
        <v>141</v>
      </c>
      <c r="E197" s="58" t="s">
        <v>900</v>
      </c>
      <c r="F197" s="65" t="s">
        <v>145</v>
      </c>
      <c r="G197" s="57"/>
      <c r="H197" s="57"/>
      <c r="I197" s="57" t="s">
        <v>1361</v>
      </c>
      <c r="J197" s="57" t="s">
        <v>150</v>
      </c>
      <c r="K197" s="57"/>
      <c r="L197" s="57"/>
      <c r="M197" s="57"/>
      <c r="N197" s="57"/>
      <c r="O197" s="58" t="s">
        <v>900</v>
      </c>
      <c r="P197" s="58" t="s">
        <v>1072</v>
      </c>
      <c r="Q197" s="57">
        <f t="shared" si="3"/>
        <v>1519957.9295999999</v>
      </c>
      <c r="R197" s="58" t="s">
        <v>900</v>
      </c>
      <c r="S197" s="58" t="s">
        <v>938</v>
      </c>
      <c r="T197" s="57" t="s">
        <v>141</v>
      </c>
      <c r="U197" s="58" t="s">
        <v>938</v>
      </c>
      <c r="V197" s="61">
        <v>1310308.56</v>
      </c>
      <c r="W197" s="7"/>
    </row>
    <row r="198" spans="1:23" s="6" customFormat="1" x14ac:dyDescent="0.25">
      <c r="A198" s="56" t="s">
        <v>521</v>
      </c>
      <c r="B198" s="58" t="s">
        <v>337</v>
      </c>
      <c r="C198" s="57" t="s">
        <v>659</v>
      </c>
      <c r="D198" s="57" t="s">
        <v>141</v>
      </c>
      <c r="E198" s="58" t="s">
        <v>899</v>
      </c>
      <c r="F198" s="65" t="s">
        <v>145</v>
      </c>
      <c r="G198" s="57"/>
      <c r="H198" s="57"/>
      <c r="I198" s="57" t="s">
        <v>1362</v>
      </c>
      <c r="J198" s="57" t="s">
        <v>150</v>
      </c>
      <c r="K198" s="57"/>
      <c r="L198" s="57"/>
      <c r="M198" s="57"/>
      <c r="N198" s="57"/>
      <c r="O198" s="58" t="s">
        <v>899</v>
      </c>
      <c r="P198" s="58" t="s">
        <v>1073</v>
      </c>
      <c r="Q198" s="57">
        <f t="shared" si="3"/>
        <v>3015469.9843999995</v>
      </c>
      <c r="R198" s="58" t="s">
        <v>899</v>
      </c>
      <c r="S198" s="58" t="s">
        <v>922</v>
      </c>
      <c r="T198" s="57" t="s">
        <v>141</v>
      </c>
      <c r="U198" s="58" t="s">
        <v>922</v>
      </c>
      <c r="V198" s="61">
        <v>2599543.09</v>
      </c>
      <c r="W198" s="7"/>
    </row>
    <row r="199" spans="1:23" s="6" customFormat="1" x14ac:dyDescent="0.25">
      <c r="A199" s="56" t="s">
        <v>521</v>
      </c>
      <c r="B199" s="57" t="s">
        <v>338</v>
      </c>
      <c r="C199" s="57" t="s">
        <v>660</v>
      </c>
      <c r="D199" s="57" t="s">
        <v>141</v>
      </c>
      <c r="E199" s="58" t="s">
        <v>900</v>
      </c>
      <c r="F199" s="65" t="s">
        <v>145</v>
      </c>
      <c r="G199" s="57"/>
      <c r="H199" s="57"/>
      <c r="I199" s="57" t="s">
        <v>1363</v>
      </c>
      <c r="J199" s="57" t="s">
        <v>150</v>
      </c>
      <c r="K199" s="57"/>
      <c r="L199" s="57"/>
      <c r="M199" s="57"/>
      <c r="N199" s="57"/>
      <c r="O199" s="58" t="s">
        <v>900</v>
      </c>
      <c r="P199" s="58" t="s">
        <v>1074</v>
      </c>
      <c r="Q199" s="57">
        <f t="shared" si="3"/>
        <v>3721107.4035999998</v>
      </c>
      <c r="R199" s="58" t="s">
        <v>900</v>
      </c>
      <c r="S199" s="58" t="s">
        <v>938</v>
      </c>
      <c r="T199" s="57" t="s">
        <v>141</v>
      </c>
      <c r="U199" s="58" t="s">
        <v>938</v>
      </c>
      <c r="V199" s="61">
        <v>3207851.21</v>
      </c>
      <c r="W199" s="7"/>
    </row>
    <row r="200" spans="1:23" s="6" customFormat="1" x14ac:dyDescent="0.25">
      <c r="A200" s="56" t="s">
        <v>521</v>
      </c>
      <c r="B200" s="58" t="s">
        <v>338</v>
      </c>
      <c r="C200" s="57" t="s">
        <v>660</v>
      </c>
      <c r="D200" s="57" t="s">
        <v>141</v>
      </c>
      <c r="E200" s="58" t="s">
        <v>900</v>
      </c>
      <c r="F200" s="65" t="s">
        <v>145</v>
      </c>
      <c r="G200" s="57"/>
      <c r="H200" s="57"/>
      <c r="I200" s="57" t="s">
        <v>1358</v>
      </c>
      <c r="J200" s="57" t="s">
        <v>150</v>
      </c>
      <c r="K200" s="57"/>
      <c r="L200" s="57"/>
      <c r="M200" s="57"/>
      <c r="N200" s="57"/>
      <c r="O200" s="58" t="s">
        <v>900</v>
      </c>
      <c r="P200" s="58" t="s">
        <v>1075</v>
      </c>
      <c r="Q200" s="57">
        <f t="shared" si="3"/>
        <v>4695273.8839999996</v>
      </c>
      <c r="R200" s="58" t="s">
        <v>900</v>
      </c>
      <c r="S200" s="58" t="s">
        <v>938</v>
      </c>
      <c r="T200" s="57" t="s">
        <v>141</v>
      </c>
      <c r="U200" s="58" t="s">
        <v>938</v>
      </c>
      <c r="V200" s="61">
        <v>4047649.9</v>
      </c>
      <c r="W200" s="7"/>
    </row>
    <row r="201" spans="1:23" s="6" customFormat="1" x14ac:dyDescent="0.25">
      <c r="A201" s="56" t="s">
        <v>521</v>
      </c>
      <c r="B201" s="57" t="s">
        <v>338</v>
      </c>
      <c r="C201" s="57" t="s">
        <v>660</v>
      </c>
      <c r="D201" s="57" t="s">
        <v>141</v>
      </c>
      <c r="E201" s="58" t="s">
        <v>900</v>
      </c>
      <c r="F201" s="65" t="s">
        <v>145</v>
      </c>
      <c r="G201" s="57"/>
      <c r="H201" s="57"/>
      <c r="I201" s="57" t="s">
        <v>1364</v>
      </c>
      <c r="J201" s="57" t="s">
        <v>150</v>
      </c>
      <c r="K201" s="57"/>
      <c r="L201" s="57"/>
      <c r="M201" s="57"/>
      <c r="N201" s="57"/>
      <c r="O201" s="58" t="s">
        <v>900</v>
      </c>
      <c r="P201" s="58" t="s">
        <v>1076</v>
      </c>
      <c r="Q201" s="57">
        <f t="shared" si="3"/>
        <v>5665805.3536</v>
      </c>
      <c r="R201" s="58" t="s">
        <v>900</v>
      </c>
      <c r="S201" s="58" t="s">
        <v>938</v>
      </c>
      <c r="T201" s="57" t="s">
        <v>141</v>
      </c>
      <c r="U201" s="58" t="s">
        <v>938</v>
      </c>
      <c r="V201" s="61">
        <v>4884314.96</v>
      </c>
      <c r="W201" s="7"/>
    </row>
    <row r="202" spans="1:23" s="6" customFormat="1" x14ac:dyDescent="0.25">
      <c r="A202" s="56" t="s">
        <v>521</v>
      </c>
      <c r="B202" s="58" t="s">
        <v>339</v>
      </c>
      <c r="C202" s="57" t="s">
        <v>661</v>
      </c>
      <c r="D202" s="57" t="s">
        <v>141</v>
      </c>
      <c r="E202" s="58" t="s">
        <v>900</v>
      </c>
      <c r="F202" s="65" t="s">
        <v>145</v>
      </c>
      <c r="G202" s="57"/>
      <c r="H202" s="57"/>
      <c r="I202" s="57" t="s">
        <v>1365</v>
      </c>
      <c r="J202" s="57" t="s">
        <v>150</v>
      </c>
      <c r="K202" s="57"/>
      <c r="L202" s="57"/>
      <c r="M202" s="57"/>
      <c r="N202" s="57"/>
      <c r="O202" s="58" t="s">
        <v>900</v>
      </c>
      <c r="P202" s="58" t="s">
        <v>1077</v>
      </c>
      <c r="Q202" s="57">
        <f t="shared" si="3"/>
        <v>5406431.7548000002</v>
      </c>
      <c r="R202" s="58" t="s">
        <v>900</v>
      </c>
      <c r="S202" s="58" t="s">
        <v>938</v>
      </c>
      <c r="T202" s="57" t="s">
        <v>141</v>
      </c>
      <c r="U202" s="58" t="s">
        <v>938</v>
      </c>
      <c r="V202" s="61">
        <v>4660717.03</v>
      </c>
      <c r="W202" s="7"/>
    </row>
    <row r="203" spans="1:23" s="6" customFormat="1" x14ac:dyDescent="0.25">
      <c r="A203" s="56" t="s">
        <v>521</v>
      </c>
      <c r="B203" s="58" t="s">
        <v>340</v>
      </c>
      <c r="C203" s="57" t="s">
        <v>662</v>
      </c>
      <c r="D203" s="57" t="s">
        <v>141</v>
      </c>
      <c r="E203" s="58" t="s">
        <v>900</v>
      </c>
      <c r="F203" s="65" t="s">
        <v>145</v>
      </c>
      <c r="G203" s="57"/>
      <c r="H203" s="57"/>
      <c r="I203" s="57" t="s">
        <v>1366</v>
      </c>
      <c r="J203" s="57" t="s">
        <v>150</v>
      </c>
      <c r="K203" s="57"/>
      <c r="L203" s="57"/>
      <c r="M203" s="57"/>
      <c r="N203" s="57"/>
      <c r="O203" s="58" t="s">
        <v>900</v>
      </c>
      <c r="P203" s="58" t="s">
        <v>1078</v>
      </c>
      <c r="Q203" s="57">
        <f t="shared" si="3"/>
        <v>4872544.5271999994</v>
      </c>
      <c r="R203" s="58" t="s">
        <v>900</v>
      </c>
      <c r="S203" s="58" t="s">
        <v>938</v>
      </c>
      <c r="T203" s="57" t="s">
        <v>141</v>
      </c>
      <c r="U203" s="58" t="s">
        <v>938</v>
      </c>
      <c r="V203" s="61">
        <v>4200469.42</v>
      </c>
      <c r="W203" s="7"/>
    </row>
    <row r="204" spans="1:23" s="6" customFormat="1" x14ac:dyDescent="0.25">
      <c r="A204" s="56" t="s">
        <v>521</v>
      </c>
      <c r="B204" s="58" t="s">
        <v>341</v>
      </c>
      <c r="C204" s="57" t="s">
        <v>663</v>
      </c>
      <c r="D204" s="57" t="s">
        <v>142</v>
      </c>
      <c r="E204" s="58" t="s">
        <v>898</v>
      </c>
      <c r="F204" s="65" t="s">
        <v>145</v>
      </c>
      <c r="G204" s="57"/>
      <c r="H204" s="57"/>
      <c r="I204" s="57" t="s">
        <v>1367</v>
      </c>
      <c r="J204" s="57" t="s">
        <v>150</v>
      </c>
      <c r="K204" s="57"/>
      <c r="L204" s="57"/>
      <c r="M204" s="57"/>
      <c r="N204" s="57"/>
      <c r="O204" s="58" t="s">
        <v>898</v>
      </c>
      <c r="P204" s="58" t="s">
        <v>1079</v>
      </c>
      <c r="Q204" s="57">
        <f t="shared" si="3"/>
        <v>5601625.0011999998</v>
      </c>
      <c r="R204" s="58" t="s">
        <v>898</v>
      </c>
      <c r="S204" s="58" t="s">
        <v>916</v>
      </c>
      <c r="T204" s="57" t="s">
        <v>142</v>
      </c>
      <c r="U204" s="58" t="s">
        <v>916</v>
      </c>
      <c r="V204" s="61">
        <v>4828987.07</v>
      </c>
      <c r="W204" s="7"/>
    </row>
    <row r="205" spans="1:23" s="6" customFormat="1" x14ac:dyDescent="0.25">
      <c r="A205" s="56" t="s">
        <v>521</v>
      </c>
      <c r="B205" s="58" t="s">
        <v>342</v>
      </c>
      <c r="C205" s="57" t="s">
        <v>664</v>
      </c>
      <c r="D205" s="57" t="s">
        <v>142</v>
      </c>
      <c r="E205" s="58" t="s">
        <v>898</v>
      </c>
      <c r="F205" s="65" t="s">
        <v>145</v>
      </c>
      <c r="G205" s="57"/>
      <c r="H205" s="57"/>
      <c r="I205" s="57" t="s">
        <v>1367</v>
      </c>
      <c r="J205" s="57" t="s">
        <v>150</v>
      </c>
      <c r="K205" s="57"/>
      <c r="L205" s="57"/>
      <c r="M205" s="57"/>
      <c r="N205" s="57"/>
      <c r="O205" s="58" t="s">
        <v>898</v>
      </c>
      <c r="P205" s="58" t="s">
        <v>1080</v>
      </c>
      <c r="Q205" s="57">
        <f t="shared" si="3"/>
        <v>1008145.0031999999</v>
      </c>
      <c r="R205" s="58" t="s">
        <v>898</v>
      </c>
      <c r="S205" s="58" t="s">
        <v>929</v>
      </c>
      <c r="T205" s="57" t="s">
        <v>142</v>
      </c>
      <c r="U205" s="58" t="s">
        <v>929</v>
      </c>
      <c r="V205" s="61">
        <v>869090.52</v>
      </c>
      <c r="W205" s="7"/>
    </row>
    <row r="206" spans="1:23" s="6" customFormat="1" x14ac:dyDescent="0.25">
      <c r="A206" s="56" t="s">
        <v>521</v>
      </c>
      <c r="B206" s="58" t="s">
        <v>343</v>
      </c>
      <c r="C206" s="57" t="s">
        <v>665</v>
      </c>
      <c r="D206" s="57" t="s">
        <v>142</v>
      </c>
      <c r="E206" s="58" t="s">
        <v>898</v>
      </c>
      <c r="F206" s="65" t="s">
        <v>145</v>
      </c>
      <c r="G206" s="57"/>
      <c r="H206" s="57"/>
      <c r="I206" s="57" t="s">
        <v>1368</v>
      </c>
      <c r="J206" s="57" t="s">
        <v>150</v>
      </c>
      <c r="K206" s="57"/>
      <c r="L206" s="57"/>
      <c r="M206" s="57"/>
      <c r="N206" s="57"/>
      <c r="O206" s="58" t="s">
        <v>898</v>
      </c>
      <c r="P206" s="58" t="s">
        <v>1081</v>
      </c>
      <c r="Q206" s="57">
        <f t="shared" si="3"/>
        <v>1069545.9956</v>
      </c>
      <c r="R206" s="58" t="s">
        <v>898</v>
      </c>
      <c r="S206" s="58" t="s">
        <v>929</v>
      </c>
      <c r="T206" s="57" t="s">
        <v>142</v>
      </c>
      <c r="U206" s="58" t="s">
        <v>929</v>
      </c>
      <c r="V206" s="61">
        <v>922022.41</v>
      </c>
      <c r="W206" s="7"/>
    </row>
    <row r="207" spans="1:23" s="6" customFormat="1" x14ac:dyDescent="0.25">
      <c r="A207" s="56" t="s">
        <v>521</v>
      </c>
      <c r="B207" s="58" t="s">
        <v>32</v>
      </c>
      <c r="C207" s="57" t="s">
        <v>666</v>
      </c>
      <c r="D207" s="57" t="s">
        <v>142</v>
      </c>
      <c r="E207" s="58" t="s">
        <v>898</v>
      </c>
      <c r="F207" s="65" t="s">
        <v>145</v>
      </c>
      <c r="G207" s="57"/>
      <c r="H207" s="57"/>
      <c r="I207" s="57" t="s">
        <v>1369</v>
      </c>
      <c r="J207" s="57" t="s">
        <v>150</v>
      </c>
      <c r="K207" s="57"/>
      <c r="L207" s="57"/>
      <c r="M207" s="57"/>
      <c r="N207" s="57"/>
      <c r="O207" s="58" t="s">
        <v>898</v>
      </c>
      <c r="P207" s="58" t="s">
        <v>1082</v>
      </c>
      <c r="Q207" s="57">
        <f t="shared" si="3"/>
        <v>2118071.0047999998</v>
      </c>
      <c r="R207" s="58" t="s">
        <v>898</v>
      </c>
      <c r="S207" s="58" t="s">
        <v>916</v>
      </c>
      <c r="T207" s="57" t="s">
        <v>142</v>
      </c>
      <c r="U207" s="58" t="s">
        <v>916</v>
      </c>
      <c r="V207" s="61">
        <v>1825923.28</v>
      </c>
      <c r="W207" s="7"/>
    </row>
    <row r="208" spans="1:23" s="6" customFormat="1" x14ac:dyDescent="0.25">
      <c r="A208" s="56" t="s">
        <v>521</v>
      </c>
      <c r="B208" s="58" t="s">
        <v>344</v>
      </c>
      <c r="C208" s="57" t="s">
        <v>667</v>
      </c>
      <c r="D208" s="57" t="s">
        <v>142</v>
      </c>
      <c r="E208" s="58" t="s">
        <v>898</v>
      </c>
      <c r="F208" s="65" t="s">
        <v>145</v>
      </c>
      <c r="G208" s="57"/>
      <c r="H208" s="57"/>
      <c r="I208" s="57" t="s">
        <v>1369</v>
      </c>
      <c r="J208" s="57" t="s">
        <v>150</v>
      </c>
      <c r="K208" s="57"/>
      <c r="L208" s="57"/>
      <c r="M208" s="57"/>
      <c r="N208" s="57"/>
      <c r="O208" s="58" t="s">
        <v>898</v>
      </c>
      <c r="P208" s="58" t="s">
        <v>1083</v>
      </c>
      <c r="Q208" s="57">
        <f t="shared" si="3"/>
        <v>3430771.0035999999</v>
      </c>
      <c r="R208" s="58" t="s">
        <v>898</v>
      </c>
      <c r="S208" s="58" t="s">
        <v>916</v>
      </c>
      <c r="T208" s="57" t="s">
        <v>142</v>
      </c>
      <c r="U208" s="58" t="s">
        <v>916</v>
      </c>
      <c r="V208" s="61">
        <v>2957561.21</v>
      </c>
      <c r="W208" s="7"/>
    </row>
    <row r="209" spans="1:23" s="6" customFormat="1" x14ac:dyDescent="0.25">
      <c r="A209" s="56" t="s">
        <v>521</v>
      </c>
      <c r="B209" s="58" t="s">
        <v>345</v>
      </c>
      <c r="C209" s="57" t="s">
        <v>668</v>
      </c>
      <c r="D209" s="57" t="s">
        <v>142</v>
      </c>
      <c r="E209" s="58" t="s">
        <v>899</v>
      </c>
      <c r="F209" s="65" t="s">
        <v>145</v>
      </c>
      <c r="G209" s="57"/>
      <c r="H209" s="57"/>
      <c r="I209" s="57" t="s">
        <v>1370</v>
      </c>
      <c r="J209" s="57" t="s">
        <v>150</v>
      </c>
      <c r="K209" s="57"/>
      <c r="L209" s="57"/>
      <c r="M209" s="57"/>
      <c r="N209" s="57"/>
      <c r="O209" s="58" t="s">
        <v>899</v>
      </c>
      <c r="P209" s="58" t="s">
        <v>1084</v>
      </c>
      <c r="Q209" s="57">
        <f t="shared" si="3"/>
        <v>2209148.9964000001</v>
      </c>
      <c r="R209" s="58" t="s">
        <v>899</v>
      </c>
      <c r="S209" s="58" t="s">
        <v>922</v>
      </c>
      <c r="T209" s="57" t="s">
        <v>142</v>
      </c>
      <c r="U209" s="58" t="s">
        <v>922</v>
      </c>
      <c r="V209" s="61">
        <v>1904438.79</v>
      </c>
      <c r="W209" s="7"/>
    </row>
    <row r="210" spans="1:23" s="6" customFormat="1" x14ac:dyDescent="0.25">
      <c r="A210" s="56" t="s">
        <v>521</v>
      </c>
      <c r="B210" s="58" t="s">
        <v>269</v>
      </c>
      <c r="C210" s="57" t="s">
        <v>669</v>
      </c>
      <c r="D210" s="57" t="s">
        <v>142</v>
      </c>
      <c r="E210" s="58" t="s">
        <v>899</v>
      </c>
      <c r="F210" s="65" t="s">
        <v>145</v>
      </c>
      <c r="G210" s="57"/>
      <c r="H210" s="57"/>
      <c r="I210" s="57" t="s">
        <v>1371</v>
      </c>
      <c r="J210" s="57" t="s">
        <v>150</v>
      </c>
      <c r="K210" s="57"/>
      <c r="L210" s="57"/>
      <c r="M210" s="57"/>
      <c r="N210" s="57"/>
      <c r="O210" s="58" t="s">
        <v>899</v>
      </c>
      <c r="P210" s="58" t="s">
        <v>1085</v>
      </c>
      <c r="Q210" s="57">
        <f t="shared" si="3"/>
        <v>883489.00199999986</v>
      </c>
      <c r="R210" s="58" t="s">
        <v>899</v>
      </c>
      <c r="S210" s="58" t="s">
        <v>944</v>
      </c>
      <c r="T210" s="57" t="s">
        <v>142</v>
      </c>
      <c r="U210" s="58" t="s">
        <v>944</v>
      </c>
      <c r="V210" s="61">
        <v>761628.45</v>
      </c>
      <c r="W210" s="7"/>
    </row>
    <row r="211" spans="1:23" s="6" customFormat="1" x14ac:dyDescent="0.25">
      <c r="A211" s="56" t="s">
        <v>521</v>
      </c>
      <c r="B211" s="58" t="s">
        <v>346</v>
      </c>
      <c r="C211" s="57" t="s">
        <v>670</v>
      </c>
      <c r="D211" s="57" t="s">
        <v>142</v>
      </c>
      <c r="E211" s="58" t="s">
        <v>899</v>
      </c>
      <c r="F211" s="65" t="s">
        <v>145</v>
      </c>
      <c r="G211" s="57"/>
      <c r="H211" s="57"/>
      <c r="I211" s="57" t="s">
        <v>1372</v>
      </c>
      <c r="J211" s="57" t="s">
        <v>150</v>
      </c>
      <c r="K211" s="57"/>
      <c r="L211" s="57"/>
      <c r="M211" s="57"/>
      <c r="N211" s="57"/>
      <c r="O211" s="58" t="s">
        <v>899</v>
      </c>
      <c r="P211" s="58" t="s">
        <v>1086</v>
      </c>
      <c r="Q211" s="57">
        <f t="shared" si="3"/>
        <v>88429.003999999986</v>
      </c>
      <c r="R211" s="58" t="s">
        <v>899</v>
      </c>
      <c r="S211" s="58" t="s">
        <v>945</v>
      </c>
      <c r="T211" s="57" t="s">
        <v>142</v>
      </c>
      <c r="U211" s="58" t="s">
        <v>945</v>
      </c>
      <c r="V211" s="61">
        <v>76231.899999999994</v>
      </c>
      <c r="W211" s="7"/>
    </row>
    <row r="212" spans="1:23" s="6" customFormat="1" x14ac:dyDescent="0.25">
      <c r="A212" s="56" t="s">
        <v>521</v>
      </c>
      <c r="B212" s="58" t="s">
        <v>347</v>
      </c>
      <c r="C212" s="57" t="s">
        <v>671</v>
      </c>
      <c r="D212" s="57" t="s">
        <v>142</v>
      </c>
      <c r="E212" s="58" t="s">
        <v>899</v>
      </c>
      <c r="F212" s="65" t="s">
        <v>145</v>
      </c>
      <c r="G212" s="57"/>
      <c r="H212" s="57"/>
      <c r="I212" s="57" t="s">
        <v>1368</v>
      </c>
      <c r="J212" s="57" t="s">
        <v>150</v>
      </c>
      <c r="K212" s="57"/>
      <c r="L212" s="57"/>
      <c r="M212" s="57"/>
      <c r="N212" s="57"/>
      <c r="O212" s="58" t="s">
        <v>899</v>
      </c>
      <c r="P212" s="58" t="s">
        <v>1087</v>
      </c>
      <c r="Q212" s="57">
        <f t="shared" si="3"/>
        <v>1987490.0019999999</v>
      </c>
      <c r="R212" s="58" t="s">
        <v>899</v>
      </c>
      <c r="S212" s="58" t="s">
        <v>929</v>
      </c>
      <c r="T212" s="57" t="s">
        <v>142</v>
      </c>
      <c r="U212" s="58" t="s">
        <v>929</v>
      </c>
      <c r="V212" s="61">
        <v>1713353.45</v>
      </c>
      <c r="W212" s="7"/>
    </row>
    <row r="213" spans="1:23" s="6" customFormat="1" x14ac:dyDescent="0.25">
      <c r="A213" s="56" t="s">
        <v>521</v>
      </c>
      <c r="B213" s="58" t="s">
        <v>256</v>
      </c>
      <c r="C213" s="57" t="s">
        <v>672</v>
      </c>
      <c r="D213" s="57" t="s">
        <v>142</v>
      </c>
      <c r="E213" s="58" t="s">
        <v>899</v>
      </c>
      <c r="F213" s="65" t="s">
        <v>145</v>
      </c>
      <c r="G213" s="57"/>
      <c r="H213" s="57"/>
      <c r="I213" s="57" t="s">
        <v>1373</v>
      </c>
      <c r="J213" s="57" t="s">
        <v>150</v>
      </c>
      <c r="K213" s="57"/>
      <c r="L213" s="57"/>
      <c r="M213" s="57"/>
      <c r="N213" s="57"/>
      <c r="O213" s="58" t="s">
        <v>899</v>
      </c>
      <c r="P213" s="58" t="s">
        <v>1088</v>
      </c>
      <c r="Q213" s="57">
        <f t="shared" si="3"/>
        <v>507085.99599999993</v>
      </c>
      <c r="R213" s="58" t="s">
        <v>899</v>
      </c>
      <c r="S213" s="58" t="s">
        <v>924</v>
      </c>
      <c r="T213" s="57" t="s">
        <v>142</v>
      </c>
      <c r="U213" s="58" t="s">
        <v>924</v>
      </c>
      <c r="V213" s="61">
        <v>437143.1</v>
      </c>
      <c r="W213" s="7"/>
    </row>
    <row r="214" spans="1:23" s="6" customFormat="1" x14ac:dyDescent="0.25">
      <c r="A214" s="56" t="s">
        <v>521</v>
      </c>
      <c r="B214" s="58" t="s">
        <v>348</v>
      </c>
      <c r="C214" s="57" t="s">
        <v>673</v>
      </c>
      <c r="D214" s="57" t="s">
        <v>142</v>
      </c>
      <c r="E214" s="58" t="s">
        <v>900</v>
      </c>
      <c r="F214" s="65" t="s">
        <v>145</v>
      </c>
      <c r="G214" s="57"/>
      <c r="H214" s="57"/>
      <c r="I214" s="57" t="s">
        <v>1367</v>
      </c>
      <c r="J214" s="57" t="s">
        <v>150</v>
      </c>
      <c r="K214" s="57"/>
      <c r="L214" s="57"/>
      <c r="M214" s="57"/>
      <c r="N214" s="57"/>
      <c r="O214" s="58" t="s">
        <v>900</v>
      </c>
      <c r="P214" s="58" t="s">
        <v>1089</v>
      </c>
      <c r="Q214" s="57">
        <f t="shared" si="3"/>
        <v>257037.99679999999</v>
      </c>
      <c r="R214" s="58" t="s">
        <v>900</v>
      </c>
      <c r="S214" s="58" t="s">
        <v>946</v>
      </c>
      <c r="T214" s="57" t="s">
        <v>142</v>
      </c>
      <c r="U214" s="58" t="s">
        <v>946</v>
      </c>
      <c r="V214" s="61">
        <v>221584.48</v>
      </c>
      <c r="W214" s="7"/>
    </row>
    <row r="215" spans="1:23" s="6" customFormat="1" x14ac:dyDescent="0.25">
      <c r="A215" s="56" t="s">
        <v>521</v>
      </c>
      <c r="B215" s="58" t="s">
        <v>349</v>
      </c>
      <c r="C215" s="57" t="s">
        <v>674</v>
      </c>
      <c r="D215" s="57" t="s">
        <v>142</v>
      </c>
      <c r="E215" s="58" t="s">
        <v>900</v>
      </c>
      <c r="F215" s="65" t="s">
        <v>145</v>
      </c>
      <c r="G215" s="57"/>
      <c r="H215" s="57"/>
      <c r="I215" s="57" t="s">
        <v>1374</v>
      </c>
      <c r="J215" s="57" t="s">
        <v>150</v>
      </c>
      <c r="K215" s="57"/>
      <c r="L215" s="57"/>
      <c r="M215" s="57"/>
      <c r="N215" s="57"/>
      <c r="O215" s="58" t="s">
        <v>900</v>
      </c>
      <c r="P215" s="58" t="s">
        <v>1090</v>
      </c>
      <c r="Q215" s="57">
        <f t="shared" si="3"/>
        <v>4165735.9951999998</v>
      </c>
      <c r="R215" s="58" t="s">
        <v>900</v>
      </c>
      <c r="S215" s="58" t="s">
        <v>930</v>
      </c>
      <c r="T215" s="57" t="s">
        <v>142</v>
      </c>
      <c r="U215" s="58" t="s">
        <v>930</v>
      </c>
      <c r="V215" s="61">
        <v>3591151.72</v>
      </c>
      <c r="W215" s="7"/>
    </row>
    <row r="216" spans="1:23" s="6" customFormat="1" x14ac:dyDescent="0.25">
      <c r="A216" s="56" t="s">
        <v>521</v>
      </c>
      <c r="B216" s="58" t="s">
        <v>345</v>
      </c>
      <c r="C216" s="57" t="s">
        <v>675</v>
      </c>
      <c r="D216" s="57" t="s">
        <v>142</v>
      </c>
      <c r="E216" s="58" t="s">
        <v>900</v>
      </c>
      <c r="F216" s="65" t="s">
        <v>145</v>
      </c>
      <c r="G216" s="57"/>
      <c r="H216" s="57"/>
      <c r="I216" s="57" t="s">
        <v>1375</v>
      </c>
      <c r="J216" s="57" t="s">
        <v>150</v>
      </c>
      <c r="K216" s="57"/>
      <c r="L216" s="57"/>
      <c r="M216" s="57"/>
      <c r="N216" s="57"/>
      <c r="O216" s="58" t="s">
        <v>900</v>
      </c>
      <c r="P216" s="58" t="s">
        <v>1091</v>
      </c>
      <c r="Q216" s="57">
        <f t="shared" si="3"/>
        <v>210950.00200000001</v>
      </c>
      <c r="R216" s="58" t="s">
        <v>900</v>
      </c>
      <c r="S216" s="58" t="s">
        <v>946</v>
      </c>
      <c r="T216" s="57" t="s">
        <v>142</v>
      </c>
      <c r="U216" s="58" t="s">
        <v>946</v>
      </c>
      <c r="V216" s="61">
        <v>181853.45</v>
      </c>
      <c r="W216" s="7"/>
    </row>
    <row r="217" spans="1:23" s="6" customFormat="1" x14ac:dyDescent="0.25">
      <c r="A217" s="56" t="s">
        <v>521</v>
      </c>
      <c r="B217" s="58" t="s">
        <v>350</v>
      </c>
      <c r="C217" s="57" t="s">
        <v>676</v>
      </c>
      <c r="D217" s="57" t="s">
        <v>142</v>
      </c>
      <c r="E217" s="58" t="s">
        <v>900</v>
      </c>
      <c r="F217" s="65" t="s">
        <v>145</v>
      </c>
      <c r="G217" s="57"/>
      <c r="H217" s="57"/>
      <c r="I217" s="57" t="s">
        <v>1376</v>
      </c>
      <c r="J217" s="57" t="s">
        <v>150</v>
      </c>
      <c r="K217" s="57"/>
      <c r="L217" s="57"/>
      <c r="M217" s="57"/>
      <c r="N217" s="57"/>
      <c r="O217" s="58" t="s">
        <v>900</v>
      </c>
      <c r="P217" s="58" t="s">
        <v>1092</v>
      </c>
      <c r="Q217" s="57">
        <f t="shared" si="3"/>
        <v>1062457.0035999999</v>
      </c>
      <c r="R217" s="58" t="s">
        <v>900</v>
      </c>
      <c r="S217" s="58" t="s">
        <v>938</v>
      </c>
      <c r="T217" s="57" t="s">
        <v>142</v>
      </c>
      <c r="U217" s="58" t="s">
        <v>938</v>
      </c>
      <c r="V217" s="61">
        <v>915911.21</v>
      </c>
      <c r="W217" s="7"/>
    </row>
    <row r="218" spans="1:23" s="6" customFormat="1" x14ac:dyDescent="0.25">
      <c r="A218" s="56" t="s">
        <v>521</v>
      </c>
      <c r="B218" s="58" t="s">
        <v>351</v>
      </c>
      <c r="C218" s="57" t="s">
        <v>677</v>
      </c>
      <c r="D218" s="57" t="s">
        <v>142</v>
      </c>
      <c r="E218" s="58" t="s">
        <v>900</v>
      </c>
      <c r="F218" s="65" t="s">
        <v>145</v>
      </c>
      <c r="G218" s="57"/>
      <c r="H218" s="57"/>
      <c r="I218" s="57" t="s">
        <v>1377</v>
      </c>
      <c r="J218" s="57" t="s">
        <v>150</v>
      </c>
      <c r="K218" s="57"/>
      <c r="L218" s="57"/>
      <c r="M218" s="57"/>
      <c r="N218" s="57"/>
      <c r="O218" s="58" t="s">
        <v>900</v>
      </c>
      <c r="P218" s="58" t="s">
        <v>1093</v>
      </c>
      <c r="Q218" s="57">
        <f t="shared" si="3"/>
        <v>126773.99879999999</v>
      </c>
      <c r="R218" s="58" t="s">
        <v>900</v>
      </c>
      <c r="S218" s="58" t="s">
        <v>946</v>
      </c>
      <c r="T218" s="57" t="s">
        <v>142</v>
      </c>
      <c r="U218" s="58" t="s">
        <v>946</v>
      </c>
      <c r="V218" s="61">
        <v>109287.93</v>
      </c>
      <c r="W218" s="7"/>
    </row>
    <row r="219" spans="1:23" s="6" customFormat="1" x14ac:dyDescent="0.25">
      <c r="A219" s="56" t="s">
        <v>521</v>
      </c>
      <c r="B219" s="58" t="s">
        <v>352</v>
      </c>
      <c r="C219" s="57" t="s">
        <v>678</v>
      </c>
      <c r="D219" s="57" t="s">
        <v>141</v>
      </c>
      <c r="E219" s="58" t="s">
        <v>898</v>
      </c>
      <c r="F219" s="65" t="s">
        <v>145</v>
      </c>
      <c r="G219" s="57"/>
      <c r="H219" s="57"/>
      <c r="I219" s="57" t="s">
        <v>1350</v>
      </c>
      <c r="J219" s="57" t="s">
        <v>150</v>
      </c>
      <c r="K219" s="57"/>
      <c r="L219" s="57"/>
      <c r="M219" s="57"/>
      <c r="N219" s="57"/>
      <c r="O219" s="58" t="s">
        <v>898</v>
      </c>
      <c r="P219" s="58" t="s">
        <v>1094</v>
      </c>
      <c r="Q219" s="57">
        <f t="shared" si="3"/>
        <v>2410039.1999999997</v>
      </c>
      <c r="R219" s="58" t="s">
        <v>898</v>
      </c>
      <c r="S219" s="58" t="s">
        <v>916</v>
      </c>
      <c r="T219" s="57" t="s">
        <v>141</v>
      </c>
      <c r="U219" s="58" t="s">
        <v>916</v>
      </c>
      <c r="V219" s="61">
        <v>2077620</v>
      </c>
      <c r="W219" s="7"/>
    </row>
    <row r="220" spans="1:23" s="6" customFormat="1" x14ac:dyDescent="0.25">
      <c r="A220" s="56" t="s">
        <v>521</v>
      </c>
      <c r="B220" s="58" t="s">
        <v>353</v>
      </c>
      <c r="C220" s="57" t="s">
        <v>679</v>
      </c>
      <c r="D220" s="57" t="s">
        <v>141</v>
      </c>
      <c r="E220" s="58" t="s">
        <v>898</v>
      </c>
      <c r="F220" s="65" t="s">
        <v>145</v>
      </c>
      <c r="G220" s="57"/>
      <c r="H220" s="57"/>
      <c r="I220" s="57" t="s">
        <v>1342</v>
      </c>
      <c r="J220" s="57" t="s">
        <v>150</v>
      </c>
      <c r="K220" s="57"/>
      <c r="L220" s="57"/>
      <c r="M220" s="57"/>
      <c r="N220" s="57"/>
      <c r="O220" s="58" t="s">
        <v>898</v>
      </c>
      <c r="P220" s="58" t="s">
        <v>1095</v>
      </c>
      <c r="Q220" s="57">
        <f t="shared" si="3"/>
        <v>4015293.5999999996</v>
      </c>
      <c r="R220" s="58" t="s">
        <v>898</v>
      </c>
      <c r="S220" s="58" t="s">
        <v>916</v>
      </c>
      <c r="T220" s="57" t="s">
        <v>141</v>
      </c>
      <c r="U220" s="58" t="s">
        <v>916</v>
      </c>
      <c r="V220" s="61">
        <v>3461460</v>
      </c>
      <c r="W220" s="7"/>
    </row>
    <row r="221" spans="1:23" s="6" customFormat="1" x14ac:dyDescent="0.25">
      <c r="A221" s="56" t="s">
        <v>521</v>
      </c>
      <c r="B221" s="58" t="s">
        <v>234</v>
      </c>
      <c r="C221" s="57" t="s">
        <v>680</v>
      </c>
      <c r="D221" s="57" t="s">
        <v>141</v>
      </c>
      <c r="E221" s="58" t="s">
        <v>898</v>
      </c>
      <c r="F221" s="65" t="s">
        <v>145</v>
      </c>
      <c r="G221" s="57"/>
      <c r="H221" s="57"/>
      <c r="I221" s="57" t="s">
        <v>1349</v>
      </c>
      <c r="J221" s="57" t="s">
        <v>150</v>
      </c>
      <c r="K221" s="57"/>
      <c r="L221" s="57"/>
      <c r="M221" s="57"/>
      <c r="N221" s="57"/>
      <c r="O221" s="58" t="s">
        <v>898</v>
      </c>
      <c r="P221" s="58" t="s">
        <v>1096</v>
      </c>
      <c r="Q221" s="57">
        <f t="shared" si="3"/>
        <v>4378489.5999999996</v>
      </c>
      <c r="R221" s="58" t="s">
        <v>898</v>
      </c>
      <c r="S221" s="58" t="s">
        <v>916</v>
      </c>
      <c r="T221" s="57" t="s">
        <v>141</v>
      </c>
      <c r="U221" s="58" t="s">
        <v>916</v>
      </c>
      <c r="V221" s="61">
        <v>3774560</v>
      </c>
      <c r="W221" s="7"/>
    </row>
    <row r="222" spans="1:23" s="6" customFormat="1" x14ac:dyDescent="0.25">
      <c r="A222" s="56" t="s">
        <v>521</v>
      </c>
      <c r="B222" s="58" t="s">
        <v>354</v>
      </c>
      <c r="C222" s="57" t="s">
        <v>681</v>
      </c>
      <c r="D222" s="57" t="s">
        <v>141</v>
      </c>
      <c r="E222" s="58" t="s">
        <v>899</v>
      </c>
      <c r="F222" s="65" t="s">
        <v>891</v>
      </c>
      <c r="G222" s="57"/>
      <c r="H222" s="57"/>
      <c r="I222" s="57" t="s">
        <v>1330</v>
      </c>
      <c r="J222" s="57" t="s">
        <v>150</v>
      </c>
      <c r="K222" s="57"/>
      <c r="L222" s="57"/>
      <c r="M222" s="57"/>
      <c r="N222" s="57"/>
      <c r="O222" s="58" t="s">
        <v>899</v>
      </c>
      <c r="P222" s="58" t="s">
        <v>1097</v>
      </c>
      <c r="Q222" s="57">
        <f t="shared" si="3"/>
        <v>195810.40119999999</v>
      </c>
      <c r="R222" s="58" t="s">
        <v>899</v>
      </c>
      <c r="S222" s="58" t="s">
        <v>924</v>
      </c>
      <c r="T222" s="57" t="s">
        <v>141</v>
      </c>
      <c r="U222" s="58" t="s">
        <v>924</v>
      </c>
      <c r="V222" s="61">
        <v>168802.07</v>
      </c>
      <c r="W222" s="7"/>
    </row>
    <row r="223" spans="1:23" s="6" customFormat="1" x14ac:dyDescent="0.25">
      <c r="A223" s="56" t="s">
        <v>521</v>
      </c>
      <c r="B223" s="58" t="s">
        <v>355</v>
      </c>
      <c r="C223" s="57" t="s">
        <v>682</v>
      </c>
      <c r="D223" s="57" t="s">
        <v>141</v>
      </c>
      <c r="E223" s="58" t="s">
        <v>899</v>
      </c>
      <c r="F223" s="65" t="s">
        <v>891</v>
      </c>
      <c r="G223" s="57"/>
      <c r="H223" s="57"/>
      <c r="I223" s="57" t="s">
        <v>1330</v>
      </c>
      <c r="J223" s="57" t="s">
        <v>150</v>
      </c>
      <c r="K223" s="57"/>
      <c r="L223" s="57"/>
      <c r="M223" s="57"/>
      <c r="N223" s="57"/>
      <c r="O223" s="58" t="s">
        <v>899</v>
      </c>
      <c r="P223" s="58" t="s">
        <v>1098</v>
      </c>
      <c r="Q223" s="57">
        <f t="shared" si="3"/>
        <v>48589.337599999999</v>
      </c>
      <c r="R223" s="58" t="s">
        <v>899</v>
      </c>
      <c r="S223" s="58" t="s">
        <v>924</v>
      </c>
      <c r="T223" s="57" t="s">
        <v>141</v>
      </c>
      <c r="U223" s="58" t="s">
        <v>924</v>
      </c>
      <c r="V223" s="61">
        <v>41887.360000000001</v>
      </c>
      <c r="W223" s="7"/>
    </row>
    <row r="224" spans="1:23" s="6" customFormat="1" x14ac:dyDescent="0.25">
      <c r="A224" s="56" t="s">
        <v>521</v>
      </c>
      <c r="B224" s="58" t="s">
        <v>356</v>
      </c>
      <c r="C224" s="57" t="s">
        <v>683</v>
      </c>
      <c r="D224" s="57" t="s">
        <v>141</v>
      </c>
      <c r="E224" s="58" t="s">
        <v>899</v>
      </c>
      <c r="F224" s="65" t="s">
        <v>891</v>
      </c>
      <c r="G224" s="57"/>
      <c r="H224" s="57"/>
      <c r="I224" s="57" t="s">
        <v>1330</v>
      </c>
      <c r="J224" s="57" t="s">
        <v>150</v>
      </c>
      <c r="K224" s="57"/>
      <c r="L224" s="57"/>
      <c r="M224" s="57"/>
      <c r="N224" s="57"/>
      <c r="O224" s="58" t="s">
        <v>899</v>
      </c>
      <c r="P224" s="58" t="s">
        <v>1099</v>
      </c>
      <c r="Q224" s="57">
        <f t="shared" si="3"/>
        <v>225137.78799999997</v>
      </c>
      <c r="R224" s="58" t="s">
        <v>899</v>
      </c>
      <c r="S224" s="58" t="s">
        <v>945</v>
      </c>
      <c r="T224" s="57" t="s">
        <v>141</v>
      </c>
      <c r="U224" s="58" t="s">
        <v>945</v>
      </c>
      <c r="V224" s="61">
        <v>194084.3</v>
      </c>
      <c r="W224" s="7"/>
    </row>
    <row r="225" spans="1:23" s="6" customFormat="1" x14ac:dyDescent="0.25">
      <c r="A225" s="56" t="s">
        <v>521</v>
      </c>
      <c r="B225" s="58" t="s">
        <v>357</v>
      </c>
      <c r="C225" s="57" t="s">
        <v>684</v>
      </c>
      <c r="D225" s="57" t="s">
        <v>141</v>
      </c>
      <c r="E225" s="58" t="s">
        <v>899</v>
      </c>
      <c r="F225" s="65" t="s">
        <v>891</v>
      </c>
      <c r="G225" s="57"/>
      <c r="H225" s="57"/>
      <c r="I225" s="57" t="s">
        <v>1330</v>
      </c>
      <c r="J225" s="57" t="s">
        <v>150</v>
      </c>
      <c r="K225" s="57"/>
      <c r="L225" s="57"/>
      <c r="M225" s="57"/>
      <c r="N225" s="57"/>
      <c r="O225" s="58" t="s">
        <v>899</v>
      </c>
      <c r="P225" s="58" t="s">
        <v>1100</v>
      </c>
      <c r="Q225" s="57">
        <f t="shared" si="3"/>
        <v>109275.32919999999</v>
      </c>
      <c r="R225" s="58" t="s">
        <v>899</v>
      </c>
      <c r="S225" s="58" t="s">
        <v>945</v>
      </c>
      <c r="T225" s="57" t="s">
        <v>141</v>
      </c>
      <c r="U225" s="58" t="s">
        <v>945</v>
      </c>
      <c r="V225" s="61">
        <v>94202.87</v>
      </c>
      <c r="W225" s="7"/>
    </row>
    <row r="226" spans="1:23" s="6" customFormat="1" x14ac:dyDescent="0.25">
      <c r="A226" s="56" t="s">
        <v>521</v>
      </c>
      <c r="B226" s="58" t="s">
        <v>358</v>
      </c>
      <c r="C226" s="57" t="s">
        <v>685</v>
      </c>
      <c r="D226" s="57" t="s">
        <v>141</v>
      </c>
      <c r="E226" s="58" t="s">
        <v>899</v>
      </c>
      <c r="F226" s="65" t="s">
        <v>891</v>
      </c>
      <c r="G226" s="57"/>
      <c r="H226" s="57"/>
      <c r="I226" s="57" t="s">
        <v>1330</v>
      </c>
      <c r="J226" s="57" t="s">
        <v>150</v>
      </c>
      <c r="K226" s="57"/>
      <c r="L226" s="57"/>
      <c r="M226" s="57"/>
      <c r="N226" s="57"/>
      <c r="O226" s="58" t="s">
        <v>899</v>
      </c>
      <c r="P226" s="58" t="s">
        <v>1101</v>
      </c>
      <c r="Q226" s="57">
        <f t="shared" si="3"/>
        <v>139524.79999999999</v>
      </c>
      <c r="R226" s="58" t="s">
        <v>899</v>
      </c>
      <c r="S226" s="58" t="s">
        <v>934</v>
      </c>
      <c r="T226" s="57" t="s">
        <v>141</v>
      </c>
      <c r="U226" s="58" t="s">
        <v>934</v>
      </c>
      <c r="V226" s="61">
        <v>120280</v>
      </c>
      <c r="W226" s="7"/>
    </row>
    <row r="227" spans="1:23" s="6" customFormat="1" x14ac:dyDescent="0.25">
      <c r="A227" s="56" t="s">
        <v>521</v>
      </c>
      <c r="B227" s="58" t="s">
        <v>359</v>
      </c>
      <c r="C227" s="57" t="s">
        <v>686</v>
      </c>
      <c r="D227" s="57" t="s">
        <v>141</v>
      </c>
      <c r="E227" s="58" t="s">
        <v>899</v>
      </c>
      <c r="F227" s="65" t="s">
        <v>891</v>
      </c>
      <c r="G227" s="57"/>
      <c r="H227" s="57"/>
      <c r="I227" s="57" t="s">
        <v>1330</v>
      </c>
      <c r="J227" s="57" t="s">
        <v>150</v>
      </c>
      <c r="K227" s="57"/>
      <c r="L227" s="57"/>
      <c r="M227" s="57"/>
      <c r="N227" s="57"/>
      <c r="O227" s="58" t="s">
        <v>899</v>
      </c>
      <c r="P227" s="58" t="s">
        <v>1102</v>
      </c>
      <c r="Q227" s="57">
        <f t="shared" si="3"/>
        <v>31499.475200000001</v>
      </c>
      <c r="R227" s="58" t="s">
        <v>899</v>
      </c>
      <c r="S227" s="58" t="s">
        <v>934</v>
      </c>
      <c r="T227" s="57" t="s">
        <v>141</v>
      </c>
      <c r="U227" s="58" t="s">
        <v>934</v>
      </c>
      <c r="V227" s="61">
        <v>27154.720000000001</v>
      </c>
      <c r="W227" s="7"/>
    </row>
    <row r="228" spans="1:23" s="6" customFormat="1" x14ac:dyDescent="0.25">
      <c r="A228" s="56" t="s">
        <v>521</v>
      </c>
      <c r="B228" s="58" t="s">
        <v>360</v>
      </c>
      <c r="C228" s="57" t="s">
        <v>687</v>
      </c>
      <c r="D228" s="57" t="s">
        <v>141</v>
      </c>
      <c r="E228" s="58" t="s">
        <v>899</v>
      </c>
      <c r="F228" s="65" t="s">
        <v>891</v>
      </c>
      <c r="G228" s="57"/>
      <c r="H228" s="57"/>
      <c r="I228" s="57" t="s">
        <v>1330</v>
      </c>
      <c r="J228" s="57" t="s">
        <v>150</v>
      </c>
      <c r="K228" s="57"/>
      <c r="L228" s="57"/>
      <c r="M228" s="57"/>
      <c r="N228" s="57"/>
      <c r="O228" s="58" t="s">
        <v>899</v>
      </c>
      <c r="P228" s="58" t="s">
        <v>1103</v>
      </c>
      <c r="Q228" s="57">
        <f t="shared" si="3"/>
        <v>33050.070399999997</v>
      </c>
      <c r="R228" s="58" t="s">
        <v>899</v>
      </c>
      <c r="S228" s="58" t="s">
        <v>920</v>
      </c>
      <c r="T228" s="57" t="s">
        <v>141</v>
      </c>
      <c r="U228" s="58" t="s">
        <v>920</v>
      </c>
      <c r="V228" s="61">
        <v>28491.439999999999</v>
      </c>
      <c r="W228" s="7"/>
    </row>
    <row r="229" spans="1:23" s="6" customFormat="1" x14ac:dyDescent="0.25">
      <c r="A229" s="56" t="s">
        <v>521</v>
      </c>
      <c r="B229" s="58" t="s">
        <v>361</v>
      </c>
      <c r="C229" s="57" t="s">
        <v>688</v>
      </c>
      <c r="D229" s="57" t="s">
        <v>141</v>
      </c>
      <c r="E229" s="58" t="s">
        <v>899</v>
      </c>
      <c r="F229" s="65" t="s">
        <v>891</v>
      </c>
      <c r="G229" s="57"/>
      <c r="H229" s="57"/>
      <c r="I229" s="57" t="s">
        <v>1330</v>
      </c>
      <c r="J229" s="57" t="s">
        <v>150</v>
      </c>
      <c r="K229" s="57"/>
      <c r="L229" s="57"/>
      <c r="M229" s="57"/>
      <c r="N229" s="57"/>
      <c r="O229" s="58" t="s">
        <v>899</v>
      </c>
      <c r="P229" s="58" t="s">
        <v>1104</v>
      </c>
      <c r="Q229" s="57">
        <f t="shared" si="3"/>
        <v>42188.4692</v>
      </c>
      <c r="R229" s="58" t="s">
        <v>899</v>
      </c>
      <c r="S229" s="58" t="s">
        <v>920</v>
      </c>
      <c r="T229" s="57" t="s">
        <v>141</v>
      </c>
      <c r="U229" s="58" t="s">
        <v>920</v>
      </c>
      <c r="V229" s="61">
        <v>36369.370000000003</v>
      </c>
      <c r="W229" s="7"/>
    </row>
    <row r="230" spans="1:23" s="6" customFormat="1" x14ac:dyDescent="0.25">
      <c r="A230" s="56" t="s">
        <v>521</v>
      </c>
      <c r="B230" s="58" t="s">
        <v>362</v>
      </c>
      <c r="C230" s="57" t="s">
        <v>689</v>
      </c>
      <c r="D230" s="57" t="s">
        <v>141</v>
      </c>
      <c r="E230" s="58" t="s">
        <v>899</v>
      </c>
      <c r="F230" s="65" t="s">
        <v>891</v>
      </c>
      <c r="G230" s="57"/>
      <c r="H230" s="57"/>
      <c r="I230" s="57" t="s">
        <v>1330</v>
      </c>
      <c r="J230" s="57" t="s">
        <v>150</v>
      </c>
      <c r="K230" s="57"/>
      <c r="L230" s="57"/>
      <c r="M230" s="57"/>
      <c r="N230" s="57"/>
      <c r="O230" s="58" t="s">
        <v>899</v>
      </c>
      <c r="P230" s="58" t="s">
        <v>1105</v>
      </c>
      <c r="Q230" s="57">
        <f t="shared" si="3"/>
        <v>9123.1216000000004</v>
      </c>
      <c r="R230" s="58" t="s">
        <v>899</v>
      </c>
      <c r="S230" s="58" t="s">
        <v>920</v>
      </c>
      <c r="T230" s="57" t="s">
        <v>141</v>
      </c>
      <c r="U230" s="58" t="s">
        <v>920</v>
      </c>
      <c r="V230" s="61">
        <v>7864.76</v>
      </c>
      <c r="W230" s="7"/>
    </row>
    <row r="231" spans="1:23" s="6" customFormat="1" x14ac:dyDescent="0.25">
      <c r="A231" s="56" t="s">
        <v>521</v>
      </c>
      <c r="B231" s="58" t="s">
        <v>363</v>
      </c>
      <c r="C231" s="57" t="s">
        <v>690</v>
      </c>
      <c r="D231" s="57" t="s">
        <v>141</v>
      </c>
      <c r="E231" s="58" t="s">
        <v>899</v>
      </c>
      <c r="F231" s="65" t="s">
        <v>891</v>
      </c>
      <c r="G231" s="57"/>
      <c r="H231" s="57"/>
      <c r="I231" s="57" t="s">
        <v>1330</v>
      </c>
      <c r="J231" s="57" t="s">
        <v>150</v>
      </c>
      <c r="K231" s="57"/>
      <c r="L231" s="57"/>
      <c r="M231" s="57"/>
      <c r="N231" s="57"/>
      <c r="O231" s="58" t="s">
        <v>899</v>
      </c>
      <c r="P231" s="58" t="s">
        <v>1106</v>
      </c>
      <c r="Q231" s="57">
        <f t="shared" si="3"/>
        <v>308249.30559999996</v>
      </c>
      <c r="R231" s="58" t="s">
        <v>899</v>
      </c>
      <c r="S231" s="58" t="s">
        <v>934</v>
      </c>
      <c r="T231" s="57" t="s">
        <v>141</v>
      </c>
      <c r="U231" s="58" t="s">
        <v>934</v>
      </c>
      <c r="V231" s="61">
        <v>265732.15999999997</v>
      </c>
      <c r="W231" s="7"/>
    </row>
    <row r="232" spans="1:23" s="6" customFormat="1" x14ac:dyDescent="0.25">
      <c r="A232" s="56" t="s">
        <v>521</v>
      </c>
      <c r="B232" s="58" t="s">
        <v>364</v>
      </c>
      <c r="C232" s="57" t="s">
        <v>691</v>
      </c>
      <c r="D232" s="57" t="s">
        <v>141</v>
      </c>
      <c r="E232" s="58" t="s">
        <v>899</v>
      </c>
      <c r="F232" s="65" t="s">
        <v>891</v>
      </c>
      <c r="G232" s="57"/>
      <c r="H232" s="57"/>
      <c r="I232" s="57" t="s">
        <v>1330</v>
      </c>
      <c r="J232" s="57" t="s">
        <v>150</v>
      </c>
      <c r="K232" s="57"/>
      <c r="L232" s="57"/>
      <c r="M232" s="57"/>
      <c r="N232" s="57"/>
      <c r="O232" s="58" t="s">
        <v>899</v>
      </c>
      <c r="P232" s="58" t="s">
        <v>1107</v>
      </c>
      <c r="Q232" s="57">
        <f t="shared" si="3"/>
        <v>215759.99999999997</v>
      </c>
      <c r="R232" s="58" t="s">
        <v>899</v>
      </c>
      <c r="S232" s="58" t="s">
        <v>934</v>
      </c>
      <c r="T232" s="57" t="s">
        <v>141</v>
      </c>
      <c r="U232" s="58" t="s">
        <v>934</v>
      </c>
      <c r="V232" s="61">
        <v>186000</v>
      </c>
      <c r="W232" s="7"/>
    </row>
    <row r="233" spans="1:23" s="6" customFormat="1" x14ac:dyDescent="0.25">
      <c r="A233" s="56" t="s">
        <v>521</v>
      </c>
      <c r="B233" s="58" t="s">
        <v>285</v>
      </c>
      <c r="C233" s="57" t="s">
        <v>691</v>
      </c>
      <c r="D233" s="57" t="s">
        <v>141</v>
      </c>
      <c r="E233" s="58" t="s">
        <v>899</v>
      </c>
      <c r="F233" s="65" t="s">
        <v>891</v>
      </c>
      <c r="G233" s="57"/>
      <c r="H233" s="57"/>
      <c r="I233" s="57" t="s">
        <v>1330</v>
      </c>
      <c r="J233" s="57" t="s">
        <v>150</v>
      </c>
      <c r="K233" s="57"/>
      <c r="L233" s="57"/>
      <c r="M233" s="57"/>
      <c r="N233" s="57"/>
      <c r="O233" s="58" t="s">
        <v>899</v>
      </c>
      <c r="P233" s="58" t="s">
        <v>1108</v>
      </c>
      <c r="Q233" s="57">
        <f t="shared" si="3"/>
        <v>54451.838399999993</v>
      </c>
      <c r="R233" s="58" t="s">
        <v>899</v>
      </c>
      <c r="S233" s="58" t="s">
        <v>920</v>
      </c>
      <c r="T233" s="57" t="s">
        <v>141</v>
      </c>
      <c r="U233" s="58" t="s">
        <v>920</v>
      </c>
      <c r="V233" s="61">
        <v>46941.24</v>
      </c>
      <c r="W233" s="7"/>
    </row>
    <row r="234" spans="1:23" s="6" customFormat="1" x14ac:dyDescent="0.25">
      <c r="A234" s="56" t="s">
        <v>521</v>
      </c>
      <c r="B234" s="58" t="s">
        <v>365</v>
      </c>
      <c r="C234" s="57" t="s">
        <v>692</v>
      </c>
      <c r="D234" s="57" t="s">
        <v>141</v>
      </c>
      <c r="E234" s="58" t="s">
        <v>900</v>
      </c>
      <c r="F234" s="65" t="s">
        <v>145</v>
      </c>
      <c r="G234" s="57"/>
      <c r="H234" s="57"/>
      <c r="I234" s="57" t="s">
        <v>1345</v>
      </c>
      <c r="J234" s="57" t="s">
        <v>150</v>
      </c>
      <c r="K234" s="57"/>
      <c r="L234" s="57"/>
      <c r="M234" s="57"/>
      <c r="N234" s="57"/>
      <c r="O234" s="58" t="s">
        <v>900</v>
      </c>
      <c r="P234" s="58" t="s">
        <v>1109</v>
      </c>
      <c r="Q234" s="57">
        <f t="shared" si="3"/>
        <v>1570095.3451999999</v>
      </c>
      <c r="R234" s="58" t="s">
        <v>900</v>
      </c>
      <c r="S234" s="58" t="s">
        <v>930</v>
      </c>
      <c r="T234" s="57" t="s">
        <v>141</v>
      </c>
      <c r="U234" s="58" t="s">
        <v>930</v>
      </c>
      <c r="V234" s="61">
        <v>1353530.47</v>
      </c>
      <c r="W234" s="7"/>
    </row>
    <row r="235" spans="1:23" s="6" customFormat="1" x14ac:dyDescent="0.25">
      <c r="A235" s="56" t="s">
        <v>521</v>
      </c>
      <c r="B235" s="58" t="s">
        <v>366</v>
      </c>
      <c r="C235" s="57" t="s">
        <v>693</v>
      </c>
      <c r="D235" s="57" t="s">
        <v>141</v>
      </c>
      <c r="E235" s="58" t="s">
        <v>900</v>
      </c>
      <c r="F235" s="65" t="s">
        <v>145</v>
      </c>
      <c r="G235" s="57"/>
      <c r="H235" s="57"/>
      <c r="I235" s="57" t="s">
        <v>1345</v>
      </c>
      <c r="J235" s="57" t="s">
        <v>150</v>
      </c>
      <c r="K235" s="57"/>
      <c r="L235" s="57"/>
      <c r="M235" s="57"/>
      <c r="N235" s="57"/>
      <c r="O235" s="58" t="s">
        <v>900</v>
      </c>
      <c r="P235" s="58" t="s">
        <v>1110</v>
      </c>
      <c r="Q235" s="57">
        <f t="shared" si="3"/>
        <v>541354.83199999994</v>
      </c>
      <c r="R235" s="58" t="s">
        <v>900</v>
      </c>
      <c r="S235" s="58" t="s">
        <v>930</v>
      </c>
      <c r="T235" s="57" t="s">
        <v>141</v>
      </c>
      <c r="U235" s="58" t="s">
        <v>930</v>
      </c>
      <c r="V235" s="61">
        <v>466685.2</v>
      </c>
      <c r="W235" s="7"/>
    </row>
    <row r="236" spans="1:23" s="6" customFormat="1" x14ac:dyDescent="0.25">
      <c r="A236" s="56" t="s">
        <v>521</v>
      </c>
      <c r="B236" s="58" t="s">
        <v>367</v>
      </c>
      <c r="C236" s="57" t="s">
        <v>694</v>
      </c>
      <c r="D236" s="57" t="s">
        <v>141</v>
      </c>
      <c r="E236" s="58" t="s">
        <v>900</v>
      </c>
      <c r="F236" s="65" t="s">
        <v>145</v>
      </c>
      <c r="G236" s="57"/>
      <c r="H236" s="57"/>
      <c r="I236" s="57" t="s">
        <v>1378</v>
      </c>
      <c r="J236" s="57" t="s">
        <v>150</v>
      </c>
      <c r="K236" s="57"/>
      <c r="L236" s="57"/>
      <c r="M236" s="57"/>
      <c r="N236" s="57"/>
      <c r="O236" s="58" t="s">
        <v>900</v>
      </c>
      <c r="P236" s="58" t="s">
        <v>1111</v>
      </c>
      <c r="Q236" s="57">
        <f t="shared" si="3"/>
        <v>1079519.2</v>
      </c>
      <c r="R236" s="58" t="s">
        <v>900</v>
      </c>
      <c r="S236" s="58" t="s">
        <v>930</v>
      </c>
      <c r="T236" s="57" t="s">
        <v>141</v>
      </c>
      <c r="U236" s="58" t="s">
        <v>930</v>
      </c>
      <c r="V236" s="61">
        <v>930620</v>
      </c>
      <c r="W236" s="7"/>
    </row>
    <row r="237" spans="1:23" s="6" customFormat="1" x14ac:dyDescent="0.25">
      <c r="A237" s="56" t="s">
        <v>521</v>
      </c>
      <c r="B237" s="58" t="s">
        <v>368</v>
      </c>
      <c r="C237" s="58" t="s">
        <v>695</v>
      </c>
      <c r="D237" s="58" t="s">
        <v>141</v>
      </c>
      <c r="E237" s="58" t="s">
        <v>900</v>
      </c>
      <c r="F237" s="59" t="s">
        <v>145</v>
      </c>
      <c r="G237" s="57"/>
      <c r="H237" s="57"/>
      <c r="I237" s="57" t="s">
        <v>1379</v>
      </c>
      <c r="J237" s="57" t="s">
        <v>150</v>
      </c>
      <c r="K237" s="57"/>
      <c r="L237" s="57"/>
      <c r="M237" s="57"/>
      <c r="N237" s="57"/>
      <c r="O237" s="58" t="s">
        <v>900</v>
      </c>
      <c r="P237" s="58" t="s">
        <v>1112</v>
      </c>
      <c r="Q237" s="57">
        <f t="shared" si="3"/>
        <v>4068573.3511999995</v>
      </c>
      <c r="R237" s="58" t="s">
        <v>900</v>
      </c>
      <c r="S237" s="58" t="s">
        <v>930</v>
      </c>
      <c r="T237" s="58" t="s">
        <v>141</v>
      </c>
      <c r="U237" s="58" t="s">
        <v>930</v>
      </c>
      <c r="V237" s="61">
        <v>3507390.82</v>
      </c>
      <c r="W237" s="7"/>
    </row>
    <row r="238" spans="1:23" s="6" customFormat="1" x14ac:dyDescent="0.25">
      <c r="A238" s="56" t="s">
        <v>521</v>
      </c>
      <c r="B238" s="58" t="s">
        <v>368</v>
      </c>
      <c r="C238" s="58" t="s">
        <v>695</v>
      </c>
      <c r="D238" s="58" t="s">
        <v>141</v>
      </c>
      <c r="E238" s="58" t="s">
        <v>900</v>
      </c>
      <c r="F238" s="59" t="s">
        <v>145</v>
      </c>
      <c r="G238" s="57"/>
      <c r="H238" s="57"/>
      <c r="I238" s="57" t="s">
        <v>1331</v>
      </c>
      <c r="J238" s="57" t="s">
        <v>150</v>
      </c>
      <c r="K238" s="57"/>
      <c r="L238" s="57"/>
      <c r="M238" s="57"/>
      <c r="N238" s="57"/>
      <c r="O238" s="58" t="s">
        <v>900</v>
      </c>
      <c r="P238" s="58" t="s">
        <v>1113</v>
      </c>
      <c r="Q238" s="57">
        <f t="shared" si="3"/>
        <v>5318039.43</v>
      </c>
      <c r="R238" s="58" t="s">
        <v>900</v>
      </c>
      <c r="S238" s="58" t="s">
        <v>930</v>
      </c>
      <c r="T238" s="58" t="s">
        <v>141</v>
      </c>
      <c r="U238" s="58" t="s">
        <v>930</v>
      </c>
      <c r="V238" s="61">
        <v>4584516.75</v>
      </c>
      <c r="W238" s="7"/>
    </row>
    <row r="239" spans="1:23" s="6" customFormat="1" x14ac:dyDescent="0.25">
      <c r="A239" s="56" t="s">
        <v>521</v>
      </c>
      <c r="B239" s="58" t="s">
        <v>369</v>
      </c>
      <c r="C239" s="57" t="s">
        <v>696</v>
      </c>
      <c r="D239" s="57" t="s">
        <v>141</v>
      </c>
      <c r="E239" s="58" t="s">
        <v>900</v>
      </c>
      <c r="F239" s="65" t="s">
        <v>891</v>
      </c>
      <c r="G239" s="57"/>
      <c r="H239" s="57"/>
      <c r="I239" s="57" t="s">
        <v>1330</v>
      </c>
      <c r="J239" s="57" t="s">
        <v>150</v>
      </c>
      <c r="K239" s="57"/>
      <c r="L239" s="57"/>
      <c r="M239" s="57"/>
      <c r="N239" s="57"/>
      <c r="O239" s="58" t="s">
        <v>900</v>
      </c>
      <c r="P239" s="58" t="s">
        <v>1114</v>
      </c>
      <c r="Q239" s="57">
        <f t="shared" si="3"/>
        <v>115450.6008</v>
      </c>
      <c r="R239" s="58" t="s">
        <v>900</v>
      </c>
      <c r="S239" s="58" t="s">
        <v>947</v>
      </c>
      <c r="T239" s="57" t="s">
        <v>141</v>
      </c>
      <c r="U239" s="58" t="s">
        <v>947</v>
      </c>
      <c r="V239" s="61">
        <v>99526.38</v>
      </c>
      <c r="W239" s="7"/>
    </row>
    <row r="240" spans="1:23" s="6" customFormat="1" x14ac:dyDescent="0.25">
      <c r="A240" s="56" t="s">
        <v>521</v>
      </c>
      <c r="B240" s="58" t="s">
        <v>270</v>
      </c>
      <c r="C240" s="57" t="s">
        <v>697</v>
      </c>
      <c r="D240" s="57" t="s">
        <v>142</v>
      </c>
      <c r="E240" s="58" t="s">
        <v>900</v>
      </c>
      <c r="F240" s="65" t="s">
        <v>145</v>
      </c>
      <c r="G240" s="57"/>
      <c r="H240" s="57"/>
      <c r="I240" s="57" t="s">
        <v>1380</v>
      </c>
      <c r="J240" s="57" t="s">
        <v>150</v>
      </c>
      <c r="K240" s="57"/>
      <c r="L240" s="57"/>
      <c r="M240" s="57"/>
      <c r="N240" s="57"/>
      <c r="O240" s="58" t="s">
        <v>900</v>
      </c>
      <c r="P240" s="58" t="s">
        <v>1115</v>
      </c>
      <c r="Q240" s="57">
        <f t="shared" si="3"/>
        <v>2354953.0039999997</v>
      </c>
      <c r="R240" s="58" t="s">
        <v>900</v>
      </c>
      <c r="S240" s="58" t="s">
        <v>930</v>
      </c>
      <c r="T240" s="57" t="s">
        <v>142</v>
      </c>
      <c r="U240" s="58" t="s">
        <v>930</v>
      </c>
      <c r="V240" s="61">
        <v>2030131.9</v>
      </c>
      <c r="W240" s="7"/>
    </row>
    <row r="241" spans="1:23" s="6" customFormat="1" x14ac:dyDescent="0.25">
      <c r="A241" s="56" t="s">
        <v>521</v>
      </c>
      <c r="B241" s="58" t="s">
        <v>32</v>
      </c>
      <c r="C241" s="57" t="s">
        <v>698</v>
      </c>
      <c r="D241" s="57" t="s">
        <v>142</v>
      </c>
      <c r="E241" s="58" t="s">
        <v>900</v>
      </c>
      <c r="F241" s="65" t="s">
        <v>145</v>
      </c>
      <c r="G241" s="57"/>
      <c r="H241" s="57"/>
      <c r="I241" s="57" t="s">
        <v>1380</v>
      </c>
      <c r="J241" s="57" t="s">
        <v>150</v>
      </c>
      <c r="K241" s="57"/>
      <c r="L241" s="57"/>
      <c r="M241" s="57"/>
      <c r="N241" s="57"/>
      <c r="O241" s="58" t="s">
        <v>900</v>
      </c>
      <c r="P241" s="58" t="s">
        <v>1116</v>
      </c>
      <c r="Q241" s="57">
        <f t="shared" si="3"/>
        <v>2367835.9987999997</v>
      </c>
      <c r="R241" s="58" t="s">
        <v>900</v>
      </c>
      <c r="S241" s="58" t="s">
        <v>930</v>
      </c>
      <c r="T241" s="57" t="s">
        <v>142</v>
      </c>
      <c r="U241" s="58" t="s">
        <v>930</v>
      </c>
      <c r="V241" s="61">
        <v>2041237.93</v>
      </c>
      <c r="W241" s="7"/>
    </row>
    <row r="242" spans="1:23" s="6" customFormat="1" x14ac:dyDescent="0.25">
      <c r="A242" s="56" t="s">
        <v>521</v>
      </c>
      <c r="B242" s="58" t="s">
        <v>370</v>
      </c>
      <c r="C242" s="57" t="s">
        <v>699</v>
      </c>
      <c r="D242" s="57" t="s">
        <v>142</v>
      </c>
      <c r="E242" s="58" t="s">
        <v>900</v>
      </c>
      <c r="F242" s="65" t="s">
        <v>145</v>
      </c>
      <c r="G242" s="57"/>
      <c r="H242" s="57"/>
      <c r="I242" s="57" t="s">
        <v>1350</v>
      </c>
      <c r="J242" s="57" t="s">
        <v>150</v>
      </c>
      <c r="K242" s="57"/>
      <c r="L242" s="57"/>
      <c r="M242" s="57"/>
      <c r="N242" s="57"/>
      <c r="O242" s="58" t="s">
        <v>900</v>
      </c>
      <c r="P242" s="58" t="s">
        <v>1117</v>
      </c>
      <c r="Q242" s="57">
        <f t="shared" si="3"/>
        <v>488565.40119999996</v>
      </c>
      <c r="R242" s="58" t="s">
        <v>900</v>
      </c>
      <c r="S242" s="58" t="s">
        <v>948</v>
      </c>
      <c r="T242" s="57" t="s">
        <v>142</v>
      </c>
      <c r="U242" s="58" t="s">
        <v>948</v>
      </c>
      <c r="V242" s="61">
        <v>421177.07</v>
      </c>
      <c r="W242" s="7"/>
    </row>
    <row r="243" spans="1:23" s="6" customFormat="1" x14ac:dyDescent="0.25">
      <c r="A243" s="56" t="s">
        <v>521</v>
      </c>
      <c r="B243" s="58" t="s">
        <v>32</v>
      </c>
      <c r="C243" s="57" t="s">
        <v>700</v>
      </c>
      <c r="D243" s="57" t="s">
        <v>142</v>
      </c>
      <c r="E243" s="58" t="s">
        <v>900</v>
      </c>
      <c r="F243" s="65" t="s">
        <v>145</v>
      </c>
      <c r="G243" s="57"/>
      <c r="H243" s="57"/>
      <c r="I243" s="57" t="s">
        <v>1342</v>
      </c>
      <c r="J243" s="57" t="s">
        <v>150</v>
      </c>
      <c r="K243" s="57"/>
      <c r="L243" s="57"/>
      <c r="M243" s="57"/>
      <c r="N243" s="57"/>
      <c r="O243" s="58" t="s">
        <v>900</v>
      </c>
      <c r="P243" s="58" t="s">
        <v>1118</v>
      </c>
      <c r="Q243" s="57">
        <f t="shared" si="3"/>
        <v>224084.57759999996</v>
      </c>
      <c r="R243" s="58" t="s">
        <v>900</v>
      </c>
      <c r="S243" s="58" t="s">
        <v>936</v>
      </c>
      <c r="T243" s="57" t="s">
        <v>142</v>
      </c>
      <c r="U243" s="58" t="s">
        <v>936</v>
      </c>
      <c r="V243" s="61">
        <v>193176.36</v>
      </c>
      <c r="W243" s="7"/>
    </row>
    <row r="244" spans="1:23" s="6" customFormat="1" x14ac:dyDescent="0.25">
      <c r="A244" s="56" t="s">
        <v>521</v>
      </c>
      <c r="B244" s="57" t="s">
        <v>371</v>
      </c>
      <c r="C244" s="57" t="s">
        <v>701</v>
      </c>
      <c r="D244" s="57" t="s">
        <v>142</v>
      </c>
      <c r="E244" s="58" t="s">
        <v>900</v>
      </c>
      <c r="F244" s="65" t="s">
        <v>145</v>
      </c>
      <c r="G244" s="57"/>
      <c r="H244" s="57"/>
      <c r="I244" s="57" t="s">
        <v>1350</v>
      </c>
      <c r="J244" s="57" t="s">
        <v>150</v>
      </c>
      <c r="K244" s="57"/>
      <c r="L244" s="57"/>
      <c r="M244" s="57"/>
      <c r="N244" s="57"/>
      <c r="O244" s="58" t="s">
        <v>900</v>
      </c>
      <c r="P244" s="58" t="s">
        <v>1119</v>
      </c>
      <c r="Q244" s="57">
        <f t="shared" si="3"/>
        <v>38245.594399999994</v>
      </c>
      <c r="R244" s="58" t="s">
        <v>900</v>
      </c>
      <c r="S244" s="58" t="s">
        <v>947</v>
      </c>
      <c r="T244" s="57" t="s">
        <v>142</v>
      </c>
      <c r="U244" s="58" t="s">
        <v>947</v>
      </c>
      <c r="V244" s="61">
        <v>32970.339999999997</v>
      </c>
      <c r="W244" s="7"/>
    </row>
    <row r="245" spans="1:23" s="6" customFormat="1" x14ac:dyDescent="0.25">
      <c r="A245" s="56" t="s">
        <v>521</v>
      </c>
      <c r="B245" s="58" t="s">
        <v>372</v>
      </c>
      <c r="C245" s="57" t="s">
        <v>702</v>
      </c>
      <c r="D245" s="57" t="s">
        <v>142</v>
      </c>
      <c r="E245" s="58" t="s">
        <v>900</v>
      </c>
      <c r="F245" s="65" t="s">
        <v>145</v>
      </c>
      <c r="G245" s="57"/>
      <c r="H245" s="57"/>
      <c r="I245" s="57" t="s">
        <v>1381</v>
      </c>
      <c r="J245" s="57" t="s">
        <v>150</v>
      </c>
      <c r="K245" s="57"/>
      <c r="L245" s="57"/>
      <c r="M245" s="57"/>
      <c r="N245" s="57"/>
      <c r="O245" s="58" t="s">
        <v>900</v>
      </c>
      <c r="P245" s="58" t="s">
        <v>1120</v>
      </c>
      <c r="Q245" s="57">
        <f t="shared" si="3"/>
        <v>133887.30439999999</v>
      </c>
      <c r="R245" s="58" t="s">
        <v>900</v>
      </c>
      <c r="S245" s="58" t="s">
        <v>936</v>
      </c>
      <c r="T245" s="57" t="s">
        <v>142</v>
      </c>
      <c r="U245" s="58" t="s">
        <v>936</v>
      </c>
      <c r="V245" s="61">
        <v>115420.09</v>
      </c>
      <c r="W245" s="7"/>
    </row>
    <row r="246" spans="1:23" s="6" customFormat="1" x14ac:dyDescent="0.25">
      <c r="A246" s="56" t="s">
        <v>521</v>
      </c>
      <c r="B246" s="58" t="s">
        <v>373</v>
      </c>
      <c r="C246" s="57" t="s">
        <v>703</v>
      </c>
      <c r="D246" s="57" t="s">
        <v>142</v>
      </c>
      <c r="E246" s="58" t="s">
        <v>900</v>
      </c>
      <c r="F246" s="65" t="s">
        <v>145</v>
      </c>
      <c r="G246" s="57"/>
      <c r="H246" s="57"/>
      <c r="I246" s="57" t="s">
        <v>1381</v>
      </c>
      <c r="J246" s="57" t="s">
        <v>150</v>
      </c>
      <c r="K246" s="57"/>
      <c r="L246" s="57"/>
      <c r="M246" s="57"/>
      <c r="N246" s="57"/>
      <c r="O246" s="58" t="s">
        <v>900</v>
      </c>
      <c r="P246" s="58" t="s">
        <v>1121</v>
      </c>
      <c r="Q246" s="57">
        <f t="shared" si="3"/>
        <v>285987.59479999996</v>
      </c>
      <c r="R246" s="58" t="s">
        <v>900</v>
      </c>
      <c r="S246" s="58" t="s">
        <v>936</v>
      </c>
      <c r="T246" s="57" t="s">
        <v>142</v>
      </c>
      <c r="U246" s="58" t="s">
        <v>936</v>
      </c>
      <c r="V246" s="61">
        <v>246541.03</v>
      </c>
      <c r="W246" s="7"/>
    </row>
    <row r="247" spans="1:23" s="6" customFormat="1" x14ac:dyDescent="0.25">
      <c r="A247" s="56" t="s">
        <v>521</v>
      </c>
      <c r="B247" s="58" t="s">
        <v>374</v>
      </c>
      <c r="C247" s="57" t="s">
        <v>704</v>
      </c>
      <c r="D247" s="57" t="s">
        <v>142</v>
      </c>
      <c r="E247" s="58" t="s">
        <v>900</v>
      </c>
      <c r="F247" s="65" t="s">
        <v>145</v>
      </c>
      <c r="G247" s="57"/>
      <c r="H247" s="57"/>
      <c r="I247" s="57" t="s">
        <v>1342</v>
      </c>
      <c r="J247" s="57" t="s">
        <v>150</v>
      </c>
      <c r="K247" s="57"/>
      <c r="L247" s="57"/>
      <c r="M247" s="57"/>
      <c r="N247" s="57"/>
      <c r="O247" s="58" t="s">
        <v>900</v>
      </c>
      <c r="P247" s="58" t="s">
        <v>1122</v>
      </c>
      <c r="Q247" s="57">
        <f t="shared" ref="Q247:Q310" si="4">V247*1.16</f>
        <v>445903.99999999994</v>
      </c>
      <c r="R247" s="58" t="s">
        <v>900</v>
      </c>
      <c r="S247" s="58" t="s">
        <v>948</v>
      </c>
      <c r="T247" s="57" t="s">
        <v>142</v>
      </c>
      <c r="U247" s="58" t="s">
        <v>948</v>
      </c>
      <c r="V247" s="61">
        <v>384400</v>
      </c>
      <c r="W247" s="7"/>
    </row>
    <row r="248" spans="1:23" s="6" customFormat="1" x14ac:dyDescent="0.25">
      <c r="A248" s="56" t="s">
        <v>521</v>
      </c>
      <c r="B248" s="58" t="s">
        <v>375</v>
      </c>
      <c r="C248" s="57" t="s">
        <v>705</v>
      </c>
      <c r="D248" s="57" t="s">
        <v>142</v>
      </c>
      <c r="E248" s="58" t="s">
        <v>900</v>
      </c>
      <c r="F248" s="65" t="s">
        <v>145</v>
      </c>
      <c r="G248" s="57"/>
      <c r="H248" s="57"/>
      <c r="I248" s="57" t="s">
        <v>1329</v>
      </c>
      <c r="J248" s="57" t="s">
        <v>150</v>
      </c>
      <c r="K248" s="57"/>
      <c r="L248" s="57"/>
      <c r="M248" s="57"/>
      <c r="N248" s="57"/>
      <c r="O248" s="58" t="s">
        <v>900</v>
      </c>
      <c r="P248" s="58" t="s">
        <v>1123</v>
      </c>
      <c r="Q248" s="57">
        <f t="shared" si="4"/>
        <v>3556947.3471999997</v>
      </c>
      <c r="R248" s="58" t="s">
        <v>900</v>
      </c>
      <c r="S248" s="58" t="s">
        <v>930</v>
      </c>
      <c r="T248" s="57" t="s">
        <v>142</v>
      </c>
      <c r="U248" s="58" t="s">
        <v>930</v>
      </c>
      <c r="V248" s="61">
        <v>3066333.92</v>
      </c>
      <c r="W248" s="7"/>
    </row>
    <row r="249" spans="1:23" s="6" customFormat="1" x14ac:dyDescent="0.25">
      <c r="A249" s="56" t="s">
        <v>521</v>
      </c>
      <c r="B249" s="58" t="s">
        <v>376</v>
      </c>
      <c r="C249" s="58" t="s">
        <v>706</v>
      </c>
      <c r="D249" s="58" t="s">
        <v>142</v>
      </c>
      <c r="E249" s="58" t="s">
        <v>900</v>
      </c>
      <c r="F249" s="59" t="s">
        <v>145</v>
      </c>
      <c r="G249" s="57"/>
      <c r="H249" s="57"/>
      <c r="I249" s="57" t="s">
        <v>1352</v>
      </c>
      <c r="J249" s="57" t="s">
        <v>150</v>
      </c>
      <c r="K249" s="57"/>
      <c r="L249" s="57"/>
      <c r="M249" s="57"/>
      <c r="N249" s="57"/>
      <c r="O249" s="58" t="s">
        <v>900</v>
      </c>
      <c r="P249" s="58" t="s">
        <v>1124</v>
      </c>
      <c r="Q249" s="57">
        <f t="shared" si="4"/>
        <v>2100000.0027999999</v>
      </c>
      <c r="R249" s="58" t="s">
        <v>900</v>
      </c>
      <c r="S249" s="58" t="s">
        <v>930</v>
      </c>
      <c r="T249" s="58" t="s">
        <v>142</v>
      </c>
      <c r="U249" s="58" t="s">
        <v>930</v>
      </c>
      <c r="V249" s="61">
        <v>1810344.83</v>
      </c>
      <c r="W249" s="7"/>
    </row>
    <row r="250" spans="1:23" s="6" customFormat="1" x14ac:dyDescent="0.25">
      <c r="A250" s="56" t="s">
        <v>521</v>
      </c>
      <c r="B250" s="58" t="s">
        <v>376</v>
      </c>
      <c r="C250" s="58" t="s">
        <v>706</v>
      </c>
      <c r="D250" s="58" t="s">
        <v>142</v>
      </c>
      <c r="E250" s="58" t="s">
        <v>900</v>
      </c>
      <c r="F250" s="59" t="s">
        <v>145</v>
      </c>
      <c r="G250" s="57"/>
      <c r="H250" s="57"/>
      <c r="I250" s="57" t="s">
        <v>1329</v>
      </c>
      <c r="J250" s="57" t="s">
        <v>150</v>
      </c>
      <c r="K250" s="57"/>
      <c r="L250" s="57"/>
      <c r="M250" s="57"/>
      <c r="N250" s="57"/>
      <c r="O250" s="58" t="s">
        <v>900</v>
      </c>
      <c r="P250" s="58" t="s">
        <v>1125</v>
      </c>
      <c r="Q250" s="57">
        <f t="shared" si="4"/>
        <v>3041954.8375999997</v>
      </c>
      <c r="R250" s="58" t="s">
        <v>900</v>
      </c>
      <c r="S250" s="58" t="s">
        <v>930</v>
      </c>
      <c r="T250" s="58" t="s">
        <v>142</v>
      </c>
      <c r="U250" s="58" t="s">
        <v>930</v>
      </c>
      <c r="V250" s="61">
        <v>2622374.86</v>
      </c>
      <c r="W250" s="7"/>
    </row>
    <row r="251" spans="1:23" s="6" customFormat="1" x14ac:dyDescent="0.25">
      <c r="A251" s="56" t="s">
        <v>521</v>
      </c>
      <c r="B251" s="58" t="s">
        <v>377</v>
      </c>
      <c r="C251" s="57" t="s">
        <v>707</v>
      </c>
      <c r="D251" s="57" t="s">
        <v>142</v>
      </c>
      <c r="E251" s="58" t="s">
        <v>900</v>
      </c>
      <c r="F251" s="65" t="s">
        <v>145</v>
      </c>
      <c r="G251" s="57"/>
      <c r="H251" s="57"/>
      <c r="I251" s="57" t="s">
        <v>1382</v>
      </c>
      <c r="J251" s="57" t="s">
        <v>150</v>
      </c>
      <c r="K251" s="57"/>
      <c r="L251" s="57"/>
      <c r="M251" s="57"/>
      <c r="N251" s="57"/>
      <c r="O251" s="58" t="s">
        <v>900</v>
      </c>
      <c r="P251" s="58" t="s">
        <v>1126</v>
      </c>
      <c r="Q251" s="57">
        <f t="shared" si="4"/>
        <v>3850499.9979999997</v>
      </c>
      <c r="R251" s="58" t="s">
        <v>900</v>
      </c>
      <c r="S251" s="58" t="s">
        <v>930</v>
      </c>
      <c r="T251" s="57" t="s">
        <v>142</v>
      </c>
      <c r="U251" s="58" t="s">
        <v>930</v>
      </c>
      <c r="V251" s="61">
        <v>3319396.55</v>
      </c>
      <c r="W251" s="7"/>
    </row>
    <row r="252" spans="1:23" s="6" customFormat="1" x14ac:dyDescent="0.25">
      <c r="A252" s="56" t="s">
        <v>521</v>
      </c>
      <c r="B252" s="58" t="s">
        <v>377</v>
      </c>
      <c r="C252" s="57" t="s">
        <v>707</v>
      </c>
      <c r="D252" s="57" t="s">
        <v>142</v>
      </c>
      <c r="E252" s="58" t="s">
        <v>900</v>
      </c>
      <c r="F252" s="65" t="s">
        <v>145</v>
      </c>
      <c r="G252" s="57"/>
      <c r="H252" s="57"/>
      <c r="I252" s="57" t="s">
        <v>1383</v>
      </c>
      <c r="J252" s="57" t="s">
        <v>150</v>
      </c>
      <c r="K252" s="57"/>
      <c r="L252" s="57"/>
      <c r="M252" s="57"/>
      <c r="N252" s="57"/>
      <c r="O252" s="58" t="s">
        <v>900</v>
      </c>
      <c r="P252" s="58" t="s">
        <v>1127</v>
      </c>
      <c r="Q252" s="57">
        <f t="shared" si="4"/>
        <v>4075078.55</v>
      </c>
      <c r="R252" s="58" t="s">
        <v>900</v>
      </c>
      <c r="S252" s="58" t="s">
        <v>930</v>
      </c>
      <c r="T252" s="57" t="s">
        <v>142</v>
      </c>
      <c r="U252" s="58" t="s">
        <v>930</v>
      </c>
      <c r="V252" s="61">
        <v>3512998.75</v>
      </c>
      <c r="W252" s="7"/>
    </row>
    <row r="253" spans="1:23" s="6" customFormat="1" x14ac:dyDescent="0.25">
      <c r="A253" s="56" t="s">
        <v>521</v>
      </c>
      <c r="B253" s="57" t="s">
        <v>378</v>
      </c>
      <c r="C253" s="57" t="s">
        <v>708</v>
      </c>
      <c r="D253" s="57" t="s">
        <v>141</v>
      </c>
      <c r="E253" s="58" t="s">
        <v>899</v>
      </c>
      <c r="F253" s="65" t="s">
        <v>145</v>
      </c>
      <c r="G253" s="57"/>
      <c r="H253" s="57"/>
      <c r="I253" s="57" t="s">
        <v>1324</v>
      </c>
      <c r="J253" s="57" t="s">
        <v>150</v>
      </c>
      <c r="K253" s="57"/>
      <c r="L253" s="57"/>
      <c r="M253" s="57"/>
      <c r="N253" s="57"/>
      <c r="O253" s="58" t="s">
        <v>899</v>
      </c>
      <c r="P253" s="58" t="s">
        <v>1128</v>
      </c>
      <c r="Q253" s="57">
        <f t="shared" si="4"/>
        <v>409944</v>
      </c>
      <c r="R253" s="58" t="s">
        <v>899</v>
      </c>
      <c r="S253" s="58" t="s">
        <v>920</v>
      </c>
      <c r="T253" s="57" t="s">
        <v>141</v>
      </c>
      <c r="U253" s="58" t="s">
        <v>920</v>
      </c>
      <c r="V253" s="61">
        <v>353400</v>
      </c>
      <c r="W253" s="7"/>
    </row>
    <row r="254" spans="1:23" s="6" customFormat="1" x14ac:dyDescent="0.25">
      <c r="A254" s="56" t="s">
        <v>521</v>
      </c>
      <c r="B254" s="58" t="s">
        <v>379</v>
      </c>
      <c r="C254" s="57" t="s">
        <v>709</v>
      </c>
      <c r="D254" s="57" t="s">
        <v>141</v>
      </c>
      <c r="E254" s="58" t="s">
        <v>898</v>
      </c>
      <c r="F254" s="65" t="s">
        <v>145</v>
      </c>
      <c r="G254" s="57"/>
      <c r="H254" s="57"/>
      <c r="I254" s="57" t="s">
        <v>1384</v>
      </c>
      <c r="J254" s="57" t="s">
        <v>150</v>
      </c>
      <c r="K254" s="57"/>
      <c r="L254" s="57"/>
      <c r="M254" s="57"/>
      <c r="N254" s="57"/>
      <c r="O254" s="58" t="s">
        <v>898</v>
      </c>
      <c r="P254" s="58" t="s">
        <v>1129</v>
      </c>
      <c r="Q254" s="57">
        <f t="shared" si="4"/>
        <v>221113.45150399997</v>
      </c>
      <c r="R254" s="58" t="s">
        <v>898</v>
      </c>
      <c r="S254" s="58" t="s">
        <v>915</v>
      </c>
      <c r="T254" s="57" t="s">
        <v>141</v>
      </c>
      <c r="U254" s="58" t="s">
        <v>915</v>
      </c>
      <c r="V254" s="61">
        <v>190615.04439999998</v>
      </c>
      <c r="W254" s="7"/>
    </row>
    <row r="255" spans="1:23" s="6" customFormat="1" x14ac:dyDescent="0.25">
      <c r="A255" s="56" t="s">
        <v>521</v>
      </c>
      <c r="B255" s="58" t="s">
        <v>380</v>
      </c>
      <c r="C255" s="57" t="s">
        <v>710</v>
      </c>
      <c r="D255" s="57" t="s">
        <v>142</v>
      </c>
      <c r="E255" s="58" t="s">
        <v>898</v>
      </c>
      <c r="F255" s="65" t="s">
        <v>145</v>
      </c>
      <c r="G255" s="57"/>
      <c r="H255" s="57"/>
      <c r="I255" s="57" t="s">
        <v>1376</v>
      </c>
      <c r="J255" s="57" t="s">
        <v>150</v>
      </c>
      <c r="K255" s="57"/>
      <c r="L255" s="57"/>
      <c r="M255" s="57"/>
      <c r="N255" s="57"/>
      <c r="O255" s="58" t="s">
        <v>898</v>
      </c>
      <c r="P255" s="58" t="s">
        <v>1130</v>
      </c>
      <c r="Q255" s="57">
        <f t="shared" si="4"/>
        <v>53022.648799999995</v>
      </c>
      <c r="R255" s="58" t="s">
        <v>898</v>
      </c>
      <c r="S255" s="58" t="s">
        <v>915</v>
      </c>
      <c r="T255" s="57" t="s">
        <v>142</v>
      </c>
      <c r="U255" s="58" t="s">
        <v>915</v>
      </c>
      <c r="V255" s="61">
        <v>45709.18</v>
      </c>
      <c r="W255" s="7"/>
    </row>
    <row r="256" spans="1:23" s="6" customFormat="1" x14ac:dyDescent="0.25">
      <c r="A256" s="56" t="s">
        <v>521</v>
      </c>
      <c r="B256" s="58" t="s">
        <v>381</v>
      </c>
      <c r="C256" s="57" t="s">
        <v>711</v>
      </c>
      <c r="D256" s="57" t="s">
        <v>142</v>
      </c>
      <c r="E256" s="58" t="s">
        <v>898</v>
      </c>
      <c r="F256" s="65" t="s">
        <v>145</v>
      </c>
      <c r="G256" s="57"/>
      <c r="H256" s="57"/>
      <c r="I256" s="57" t="s">
        <v>1376</v>
      </c>
      <c r="J256" s="57" t="s">
        <v>150</v>
      </c>
      <c r="K256" s="57"/>
      <c r="L256" s="57"/>
      <c r="M256" s="57"/>
      <c r="N256" s="57"/>
      <c r="O256" s="58" t="s">
        <v>898</v>
      </c>
      <c r="P256" s="58" t="s">
        <v>1130</v>
      </c>
      <c r="Q256" s="57">
        <f t="shared" si="4"/>
        <v>177001.23319999999</v>
      </c>
      <c r="R256" s="58" t="s">
        <v>898</v>
      </c>
      <c r="S256" s="58" t="s">
        <v>915</v>
      </c>
      <c r="T256" s="57" t="s">
        <v>142</v>
      </c>
      <c r="U256" s="58" t="s">
        <v>915</v>
      </c>
      <c r="V256" s="61">
        <v>152587.26999999999</v>
      </c>
      <c r="W256" s="7"/>
    </row>
    <row r="257" spans="1:23" s="6" customFormat="1" x14ac:dyDescent="0.25">
      <c r="A257" s="56" t="s">
        <v>521</v>
      </c>
      <c r="B257" s="58" t="s">
        <v>382</v>
      </c>
      <c r="C257" s="57" t="s">
        <v>712</v>
      </c>
      <c r="D257" s="57" t="s">
        <v>142</v>
      </c>
      <c r="E257" s="58" t="s">
        <v>898</v>
      </c>
      <c r="F257" s="65" t="s">
        <v>145</v>
      </c>
      <c r="G257" s="57"/>
      <c r="H257" s="57"/>
      <c r="I257" s="57" t="s">
        <v>1376</v>
      </c>
      <c r="J257" s="57" t="s">
        <v>150</v>
      </c>
      <c r="K257" s="57"/>
      <c r="L257" s="57"/>
      <c r="M257" s="57"/>
      <c r="N257" s="57"/>
      <c r="O257" s="58" t="s">
        <v>898</v>
      </c>
      <c r="P257" s="58" t="s">
        <v>1130</v>
      </c>
      <c r="Q257" s="57">
        <f t="shared" si="4"/>
        <v>70956.364799999996</v>
      </c>
      <c r="R257" s="58" t="s">
        <v>898</v>
      </c>
      <c r="S257" s="58" t="s">
        <v>915</v>
      </c>
      <c r="T257" s="57" t="s">
        <v>142</v>
      </c>
      <c r="U257" s="58" t="s">
        <v>915</v>
      </c>
      <c r="V257" s="61">
        <v>61169.279999999999</v>
      </c>
      <c r="W257" s="7"/>
    </row>
    <row r="258" spans="1:23" s="6" customFormat="1" x14ac:dyDescent="0.25">
      <c r="A258" s="56" t="s">
        <v>521</v>
      </c>
      <c r="B258" s="58" t="s">
        <v>383</v>
      </c>
      <c r="C258" s="57" t="s">
        <v>713</v>
      </c>
      <c r="D258" s="57" t="s">
        <v>141</v>
      </c>
      <c r="E258" s="58" t="s">
        <v>898</v>
      </c>
      <c r="F258" s="65" t="s">
        <v>145</v>
      </c>
      <c r="G258" s="57"/>
      <c r="H258" s="57"/>
      <c r="I258" s="57" t="s">
        <v>1345</v>
      </c>
      <c r="J258" s="57" t="s">
        <v>150</v>
      </c>
      <c r="K258" s="57"/>
      <c r="L258" s="57"/>
      <c r="M258" s="57"/>
      <c r="N258" s="57"/>
      <c r="O258" s="58" t="s">
        <v>898</v>
      </c>
      <c r="P258" s="58" t="s">
        <v>1131</v>
      </c>
      <c r="Q258" s="57">
        <f t="shared" si="4"/>
        <v>4849097.0296</v>
      </c>
      <c r="R258" s="58" t="s">
        <v>898</v>
      </c>
      <c r="S258" s="58" t="s">
        <v>916</v>
      </c>
      <c r="T258" s="57" t="s">
        <v>141</v>
      </c>
      <c r="U258" s="58" t="s">
        <v>916</v>
      </c>
      <c r="V258" s="61">
        <v>4180256.06</v>
      </c>
      <c r="W258" s="7"/>
    </row>
    <row r="259" spans="1:23" s="6" customFormat="1" x14ac:dyDescent="0.25">
      <c r="A259" s="56" t="s">
        <v>521</v>
      </c>
      <c r="B259" s="58" t="s">
        <v>383</v>
      </c>
      <c r="C259" s="57" t="s">
        <v>713</v>
      </c>
      <c r="D259" s="57" t="s">
        <v>141</v>
      </c>
      <c r="E259" s="58" t="s">
        <v>898</v>
      </c>
      <c r="F259" s="65" t="s">
        <v>145</v>
      </c>
      <c r="G259" s="57"/>
      <c r="H259" s="57"/>
      <c r="I259" s="57" t="s">
        <v>1329</v>
      </c>
      <c r="J259" s="57" t="s">
        <v>150</v>
      </c>
      <c r="K259" s="57"/>
      <c r="L259" s="57"/>
      <c r="M259" s="57"/>
      <c r="N259" s="57"/>
      <c r="O259" s="58" t="s">
        <v>898</v>
      </c>
      <c r="P259" s="58" t="s">
        <v>1132</v>
      </c>
      <c r="Q259" s="57">
        <f t="shared" si="4"/>
        <v>2728591.6952</v>
      </c>
      <c r="R259" s="58" t="s">
        <v>898</v>
      </c>
      <c r="S259" s="58" t="s">
        <v>916</v>
      </c>
      <c r="T259" s="57" t="s">
        <v>141</v>
      </c>
      <c r="U259" s="58" t="s">
        <v>916</v>
      </c>
      <c r="V259" s="61">
        <v>2352234.2200000002</v>
      </c>
      <c r="W259" s="7"/>
    </row>
    <row r="260" spans="1:23" s="6" customFormat="1" x14ac:dyDescent="0.25">
      <c r="A260" s="56" t="s">
        <v>521</v>
      </c>
      <c r="B260" s="58" t="s">
        <v>384</v>
      </c>
      <c r="C260" s="58" t="s">
        <v>714</v>
      </c>
      <c r="D260" s="57" t="s">
        <v>142</v>
      </c>
      <c r="E260" s="58" t="s">
        <v>898</v>
      </c>
      <c r="F260" s="65" t="s">
        <v>145</v>
      </c>
      <c r="G260" s="57"/>
      <c r="H260" s="57"/>
      <c r="I260" s="57" t="s">
        <v>1342</v>
      </c>
      <c r="J260" s="57" t="s">
        <v>150</v>
      </c>
      <c r="K260" s="57"/>
      <c r="L260" s="57"/>
      <c r="M260" s="57"/>
      <c r="N260" s="57"/>
      <c r="O260" s="58" t="s">
        <v>898</v>
      </c>
      <c r="P260" s="58" t="s">
        <v>1133</v>
      </c>
      <c r="Q260" s="57">
        <f t="shared" si="4"/>
        <v>3207410.8575999998</v>
      </c>
      <c r="R260" s="58" t="s">
        <v>898</v>
      </c>
      <c r="S260" s="58" t="s">
        <v>916</v>
      </c>
      <c r="T260" s="57" t="s">
        <v>142</v>
      </c>
      <c r="U260" s="58" t="s">
        <v>916</v>
      </c>
      <c r="V260" s="61">
        <v>2765009.36</v>
      </c>
      <c r="W260" s="7"/>
    </row>
    <row r="261" spans="1:23" s="6" customFormat="1" x14ac:dyDescent="0.25">
      <c r="A261" s="56" t="s">
        <v>521</v>
      </c>
      <c r="B261" s="58" t="s">
        <v>384</v>
      </c>
      <c r="C261" s="58" t="s">
        <v>714</v>
      </c>
      <c r="D261" s="57" t="s">
        <v>142</v>
      </c>
      <c r="E261" s="58" t="s">
        <v>898</v>
      </c>
      <c r="F261" s="65" t="s">
        <v>145</v>
      </c>
      <c r="G261" s="57"/>
      <c r="H261" s="57"/>
      <c r="I261" s="57" t="s">
        <v>1349</v>
      </c>
      <c r="J261" s="57" t="s">
        <v>150</v>
      </c>
      <c r="K261" s="57"/>
      <c r="L261" s="57"/>
      <c r="M261" s="57"/>
      <c r="N261" s="57"/>
      <c r="O261" s="58" t="s">
        <v>898</v>
      </c>
      <c r="P261" s="58" t="s">
        <v>1134</v>
      </c>
      <c r="Q261" s="57">
        <f t="shared" si="4"/>
        <v>2950726.4403999997</v>
      </c>
      <c r="R261" s="58" t="s">
        <v>898</v>
      </c>
      <c r="S261" s="58" t="s">
        <v>916</v>
      </c>
      <c r="T261" s="57" t="s">
        <v>142</v>
      </c>
      <c r="U261" s="58" t="s">
        <v>916</v>
      </c>
      <c r="V261" s="61">
        <v>2543729.69</v>
      </c>
      <c r="W261" s="7"/>
    </row>
    <row r="262" spans="1:23" s="6" customFormat="1" x14ac:dyDescent="0.25">
      <c r="A262" s="56" t="s">
        <v>521</v>
      </c>
      <c r="B262" s="58" t="s">
        <v>385</v>
      </c>
      <c r="C262" s="57" t="s">
        <v>715</v>
      </c>
      <c r="D262" s="57" t="s">
        <v>141</v>
      </c>
      <c r="E262" s="58" t="s">
        <v>901</v>
      </c>
      <c r="F262" s="65" t="s">
        <v>145</v>
      </c>
      <c r="G262" s="57"/>
      <c r="H262" s="57"/>
      <c r="I262" s="57" t="s">
        <v>1385</v>
      </c>
      <c r="J262" s="57" t="s">
        <v>150</v>
      </c>
      <c r="K262" s="57"/>
      <c r="L262" s="57"/>
      <c r="M262" s="57"/>
      <c r="N262" s="57"/>
      <c r="O262" s="58" t="s">
        <v>901</v>
      </c>
      <c r="P262" s="58" t="s">
        <v>1135</v>
      </c>
      <c r="Q262" s="57">
        <f t="shared" si="4"/>
        <v>345216</v>
      </c>
      <c r="R262" s="58" t="s">
        <v>901</v>
      </c>
      <c r="S262" s="58" t="s">
        <v>939</v>
      </c>
      <c r="T262" s="57" t="s">
        <v>141</v>
      </c>
      <c r="U262" s="58" t="s">
        <v>939</v>
      </c>
      <c r="V262" s="61">
        <v>297600</v>
      </c>
      <c r="W262" s="7"/>
    </row>
    <row r="263" spans="1:23" s="6" customFormat="1" x14ac:dyDescent="0.25">
      <c r="A263" s="56" t="s">
        <v>521</v>
      </c>
      <c r="B263" s="58" t="s">
        <v>386</v>
      </c>
      <c r="C263" s="57" t="s">
        <v>716</v>
      </c>
      <c r="D263" s="57" t="s">
        <v>141</v>
      </c>
      <c r="E263" s="58" t="s">
        <v>901</v>
      </c>
      <c r="F263" s="65" t="s">
        <v>145</v>
      </c>
      <c r="G263" s="57"/>
      <c r="H263" s="57"/>
      <c r="I263" s="57" t="s">
        <v>1385</v>
      </c>
      <c r="J263" s="57" t="s">
        <v>150</v>
      </c>
      <c r="K263" s="57"/>
      <c r="L263" s="57"/>
      <c r="M263" s="57"/>
      <c r="N263" s="57"/>
      <c r="O263" s="58" t="s">
        <v>901</v>
      </c>
      <c r="P263" s="58" t="s">
        <v>1135</v>
      </c>
      <c r="Q263" s="57">
        <f t="shared" si="4"/>
        <v>271147.33246399998</v>
      </c>
      <c r="R263" s="58" t="s">
        <v>901</v>
      </c>
      <c r="S263" s="58" t="s">
        <v>939</v>
      </c>
      <c r="T263" s="57" t="s">
        <v>141</v>
      </c>
      <c r="U263" s="58" t="s">
        <v>939</v>
      </c>
      <c r="V263" s="61">
        <v>233747.7004</v>
      </c>
      <c r="W263" s="7"/>
    </row>
    <row r="264" spans="1:23" s="6" customFormat="1" x14ac:dyDescent="0.25">
      <c r="A264" s="56" t="s">
        <v>521</v>
      </c>
      <c r="B264" s="58" t="s">
        <v>387</v>
      </c>
      <c r="C264" s="57" t="s">
        <v>717</v>
      </c>
      <c r="D264" s="57" t="s">
        <v>141</v>
      </c>
      <c r="E264" s="58" t="s">
        <v>901</v>
      </c>
      <c r="F264" s="65" t="s">
        <v>145</v>
      </c>
      <c r="G264" s="57"/>
      <c r="H264" s="57"/>
      <c r="I264" s="57" t="s">
        <v>1386</v>
      </c>
      <c r="J264" s="57" t="s">
        <v>150</v>
      </c>
      <c r="K264" s="57"/>
      <c r="L264" s="57"/>
      <c r="M264" s="57"/>
      <c r="N264" s="57"/>
      <c r="O264" s="58" t="s">
        <v>901</v>
      </c>
      <c r="P264" s="58" t="s">
        <v>1136</v>
      </c>
      <c r="Q264" s="57">
        <f t="shared" si="4"/>
        <v>425766.39999999997</v>
      </c>
      <c r="R264" s="58" t="s">
        <v>901</v>
      </c>
      <c r="S264" s="58" t="s">
        <v>939</v>
      </c>
      <c r="T264" s="57" t="s">
        <v>141</v>
      </c>
      <c r="U264" s="58" t="s">
        <v>939</v>
      </c>
      <c r="V264" s="66">
        <v>367040</v>
      </c>
      <c r="W264" s="7"/>
    </row>
    <row r="265" spans="1:23" s="6" customFormat="1" x14ac:dyDescent="0.25">
      <c r="A265" s="56" t="s">
        <v>521</v>
      </c>
      <c r="B265" s="58" t="s">
        <v>388</v>
      </c>
      <c r="C265" s="57" t="s">
        <v>718</v>
      </c>
      <c r="D265" s="57" t="s">
        <v>141</v>
      </c>
      <c r="E265" s="58" t="s">
        <v>901</v>
      </c>
      <c r="F265" s="65" t="s">
        <v>145</v>
      </c>
      <c r="G265" s="57"/>
      <c r="H265" s="57"/>
      <c r="I265" s="57" t="s">
        <v>1386</v>
      </c>
      <c r="J265" s="57" t="s">
        <v>150</v>
      </c>
      <c r="K265" s="57"/>
      <c r="L265" s="57"/>
      <c r="M265" s="57"/>
      <c r="N265" s="57"/>
      <c r="O265" s="58" t="s">
        <v>901</v>
      </c>
      <c r="P265" s="58" t="s">
        <v>1136</v>
      </c>
      <c r="Q265" s="57">
        <f t="shared" si="4"/>
        <v>287680</v>
      </c>
      <c r="R265" s="58" t="s">
        <v>901</v>
      </c>
      <c r="S265" s="58" t="s">
        <v>939</v>
      </c>
      <c r="T265" s="57" t="s">
        <v>141</v>
      </c>
      <c r="U265" s="58" t="s">
        <v>939</v>
      </c>
      <c r="V265" s="66">
        <v>248000</v>
      </c>
      <c r="W265" s="7"/>
    </row>
    <row r="266" spans="1:23" s="6" customFormat="1" x14ac:dyDescent="0.25">
      <c r="A266" s="56" t="s">
        <v>521</v>
      </c>
      <c r="B266" s="58" t="s">
        <v>232</v>
      </c>
      <c r="C266" s="57" t="s">
        <v>719</v>
      </c>
      <c r="D266" s="57" t="s">
        <v>141</v>
      </c>
      <c r="E266" s="58" t="s">
        <v>901</v>
      </c>
      <c r="F266" s="65" t="s">
        <v>145</v>
      </c>
      <c r="G266" s="57"/>
      <c r="H266" s="57"/>
      <c r="I266" s="57" t="s">
        <v>1386</v>
      </c>
      <c r="J266" s="57" t="s">
        <v>150</v>
      </c>
      <c r="K266" s="57"/>
      <c r="L266" s="57"/>
      <c r="M266" s="57"/>
      <c r="N266" s="57"/>
      <c r="O266" s="58" t="s">
        <v>901</v>
      </c>
      <c r="P266" s="58" t="s">
        <v>1136</v>
      </c>
      <c r="Q266" s="57">
        <f t="shared" si="4"/>
        <v>402752</v>
      </c>
      <c r="R266" s="58" t="s">
        <v>901</v>
      </c>
      <c r="S266" s="58" t="s">
        <v>939</v>
      </c>
      <c r="T266" s="57" t="s">
        <v>141</v>
      </c>
      <c r="U266" s="58" t="s">
        <v>939</v>
      </c>
      <c r="V266" s="66">
        <v>347200</v>
      </c>
      <c r="W266" s="7"/>
    </row>
    <row r="267" spans="1:23" s="6" customFormat="1" x14ac:dyDescent="0.25">
      <c r="A267" s="56" t="s">
        <v>521</v>
      </c>
      <c r="B267" s="58" t="s">
        <v>350</v>
      </c>
      <c r="C267" s="57" t="s">
        <v>720</v>
      </c>
      <c r="D267" s="57" t="s">
        <v>141</v>
      </c>
      <c r="E267" s="58" t="s">
        <v>900</v>
      </c>
      <c r="F267" s="65" t="s">
        <v>891</v>
      </c>
      <c r="G267" s="57"/>
      <c r="H267" s="57"/>
      <c r="I267" s="57" t="s">
        <v>1330</v>
      </c>
      <c r="J267" s="57" t="s">
        <v>150</v>
      </c>
      <c r="K267" s="57"/>
      <c r="L267" s="57"/>
      <c r="M267" s="57"/>
      <c r="N267" s="57"/>
      <c r="O267" s="58" t="s">
        <v>900</v>
      </c>
      <c r="P267" s="58" t="s">
        <v>1137</v>
      </c>
      <c r="Q267" s="57">
        <f t="shared" si="4"/>
        <v>3754943.1999999997</v>
      </c>
      <c r="R267" s="58" t="s">
        <v>900</v>
      </c>
      <c r="S267" s="58" t="s">
        <v>930</v>
      </c>
      <c r="T267" s="57" t="s">
        <v>141</v>
      </c>
      <c r="U267" s="58" t="s">
        <v>930</v>
      </c>
      <c r="V267" s="61">
        <v>3237020</v>
      </c>
      <c r="W267" s="7"/>
    </row>
    <row r="268" spans="1:23" s="6" customFormat="1" x14ac:dyDescent="0.25">
      <c r="A268" s="56" t="s">
        <v>521</v>
      </c>
      <c r="B268" s="58" t="s">
        <v>389</v>
      </c>
      <c r="C268" s="57" t="s">
        <v>721</v>
      </c>
      <c r="D268" s="57" t="s">
        <v>142</v>
      </c>
      <c r="E268" s="57" t="s">
        <v>900</v>
      </c>
      <c r="F268" s="65" t="s">
        <v>145</v>
      </c>
      <c r="G268" s="57"/>
      <c r="H268" s="57"/>
      <c r="I268" s="57" t="s">
        <v>1376</v>
      </c>
      <c r="J268" s="57" t="s">
        <v>150</v>
      </c>
      <c r="K268" s="57"/>
      <c r="L268" s="57"/>
      <c r="M268" s="57"/>
      <c r="N268" s="57"/>
      <c r="O268" s="57" t="s">
        <v>900</v>
      </c>
      <c r="P268" s="58" t="s">
        <v>1138</v>
      </c>
      <c r="Q268" s="57">
        <f t="shared" si="4"/>
        <v>585253.66319999995</v>
      </c>
      <c r="R268" s="57" t="s">
        <v>900</v>
      </c>
      <c r="S268" s="58" t="s">
        <v>948</v>
      </c>
      <c r="T268" s="57" t="s">
        <v>142</v>
      </c>
      <c r="U268" s="58" t="s">
        <v>948</v>
      </c>
      <c r="V268" s="61">
        <v>504529.02</v>
      </c>
      <c r="W268" s="7"/>
    </row>
    <row r="269" spans="1:23" s="6" customFormat="1" x14ac:dyDescent="0.25">
      <c r="A269" s="56" t="s">
        <v>521</v>
      </c>
      <c r="B269" s="58" t="s">
        <v>390</v>
      </c>
      <c r="C269" s="57" t="s">
        <v>722</v>
      </c>
      <c r="D269" s="57" t="s">
        <v>142</v>
      </c>
      <c r="E269" s="57" t="s">
        <v>900</v>
      </c>
      <c r="F269" s="65" t="s">
        <v>145</v>
      </c>
      <c r="G269" s="57"/>
      <c r="H269" s="57"/>
      <c r="I269" s="57" t="s">
        <v>1377</v>
      </c>
      <c r="J269" s="57" t="s">
        <v>150</v>
      </c>
      <c r="K269" s="57"/>
      <c r="L269" s="57"/>
      <c r="M269" s="57"/>
      <c r="N269" s="57"/>
      <c r="O269" s="57" t="s">
        <v>900</v>
      </c>
      <c r="P269" s="58" t="s">
        <v>1139</v>
      </c>
      <c r="Q269" s="57">
        <f t="shared" si="4"/>
        <v>578291.49399999995</v>
      </c>
      <c r="R269" s="57" t="s">
        <v>900</v>
      </c>
      <c r="S269" s="58" t="s">
        <v>948</v>
      </c>
      <c r="T269" s="57" t="s">
        <v>142</v>
      </c>
      <c r="U269" s="58" t="s">
        <v>948</v>
      </c>
      <c r="V269" s="61">
        <v>498527.15</v>
      </c>
      <c r="W269" s="7"/>
    </row>
    <row r="270" spans="1:23" s="6" customFormat="1" x14ac:dyDescent="0.25">
      <c r="A270" s="56" t="s">
        <v>521</v>
      </c>
      <c r="B270" s="58" t="s">
        <v>391</v>
      </c>
      <c r="C270" s="57" t="s">
        <v>723</v>
      </c>
      <c r="D270" s="57" t="s">
        <v>142</v>
      </c>
      <c r="E270" s="57" t="s">
        <v>900</v>
      </c>
      <c r="F270" s="65" t="s">
        <v>145</v>
      </c>
      <c r="G270" s="57"/>
      <c r="H270" s="57"/>
      <c r="I270" s="57" t="s">
        <v>1377</v>
      </c>
      <c r="J270" s="57" t="s">
        <v>150</v>
      </c>
      <c r="K270" s="57"/>
      <c r="L270" s="57"/>
      <c r="M270" s="57"/>
      <c r="N270" s="57"/>
      <c r="O270" s="57" t="s">
        <v>900</v>
      </c>
      <c r="P270" s="58" t="s">
        <v>1140</v>
      </c>
      <c r="Q270" s="57">
        <f t="shared" si="4"/>
        <v>171109.106</v>
      </c>
      <c r="R270" s="57" t="s">
        <v>900</v>
      </c>
      <c r="S270" s="58" t="s">
        <v>936</v>
      </c>
      <c r="T270" s="57" t="s">
        <v>142</v>
      </c>
      <c r="U270" s="58" t="s">
        <v>936</v>
      </c>
      <c r="V270" s="61">
        <v>147507.85</v>
      </c>
      <c r="W270" s="7"/>
    </row>
    <row r="271" spans="1:23" s="6" customFormat="1" x14ac:dyDescent="0.25">
      <c r="A271" s="56" t="s">
        <v>521</v>
      </c>
      <c r="B271" s="58" t="s">
        <v>284</v>
      </c>
      <c r="C271" s="57" t="s">
        <v>724</v>
      </c>
      <c r="D271" s="57" t="s">
        <v>142</v>
      </c>
      <c r="E271" s="57" t="s">
        <v>900</v>
      </c>
      <c r="F271" s="65" t="s">
        <v>145</v>
      </c>
      <c r="G271" s="57"/>
      <c r="H271" s="57"/>
      <c r="I271" s="57" t="s">
        <v>1377</v>
      </c>
      <c r="J271" s="57" t="s">
        <v>150</v>
      </c>
      <c r="K271" s="57"/>
      <c r="L271" s="57"/>
      <c r="M271" s="57"/>
      <c r="N271" s="57"/>
      <c r="O271" s="57" t="s">
        <v>900</v>
      </c>
      <c r="P271" s="58" t="s">
        <v>1141</v>
      </c>
      <c r="Q271" s="57">
        <f t="shared" si="4"/>
        <v>1652012.4803999998</v>
      </c>
      <c r="R271" s="57" t="s">
        <v>900</v>
      </c>
      <c r="S271" s="58" t="s">
        <v>938</v>
      </c>
      <c r="T271" s="57" t="s">
        <v>142</v>
      </c>
      <c r="U271" s="58" t="s">
        <v>938</v>
      </c>
      <c r="V271" s="61">
        <v>1424148.69</v>
      </c>
      <c r="W271" s="7"/>
    </row>
    <row r="272" spans="1:23" s="6" customFormat="1" x14ac:dyDescent="0.25">
      <c r="A272" s="56" t="s">
        <v>521</v>
      </c>
      <c r="B272" s="58" t="s">
        <v>392</v>
      </c>
      <c r="C272" s="57" t="s">
        <v>725</v>
      </c>
      <c r="D272" s="57" t="s">
        <v>142</v>
      </c>
      <c r="E272" s="57" t="s">
        <v>900</v>
      </c>
      <c r="F272" s="65" t="s">
        <v>145</v>
      </c>
      <c r="G272" s="57"/>
      <c r="H272" s="57"/>
      <c r="I272" s="57" t="s">
        <v>1369</v>
      </c>
      <c r="J272" s="57" t="s">
        <v>150</v>
      </c>
      <c r="K272" s="57"/>
      <c r="L272" s="57"/>
      <c r="M272" s="57"/>
      <c r="N272" s="57"/>
      <c r="O272" s="57" t="s">
        <v>900</v>
      </c>
      <c r="P272" s="58" t="s">
        <v>1142</v>
      </c>
      <c r="Q272" s="57">
        <f t="shared" si="4"/>
        <v>715224.72640000004</v>
      </c>
      <c r="R272" s="57" t="s">
        <v>900</v>
      </c>
      <c r="S272" s="58" t="s">
        <v>935</v>
      </c>
      <c r="T272" s="57" t="s">
        <v>142</v>
      </c>
      <c r="U272" s="58" t="s">
        <v>935</v>
      </c>
      <c r="V272" s="61">
        <v>616573.04</v>
      </c>
      <c r="W272" s="7"/>
    </row>
    <row r="273" spans="1:23" s="6" customFormat="1" x14ac:dyDescent="0.25">
      <c r="A273" s="56" t="s">
        <v>521</v>
      </c>
      <c r="B273" s="58" t="s">
        <v>393</v>
      </c>
      <c r="C273" s="57" t="s">
        <v>726</v>
      </c>
      <c r="D273" s="57" t="s">
        <v>142</v>
      </c>
      <c r="E273" s="57" t="s">
        <v>900</v>
      </c>
      <c r="F273" s="65" t="s">
        <v>145</v>
      </c>
      <c r="G273" s="57"/>
      <c r="H273" s="57"/>
      <c r="I273" s="57" t="s">
        <v>1361</v>
      </c>
      <c r="J273" s="57" t="s">
        <v>150</v>
      </c>
      <c r="K273" s="57"/>
      <c r="L273" s="57"/>
      <c r="M273" s="57"/>
      <c r="N273" s="57"/>
      <c r="O273" s="57" t="s">
        <v>900</v>
      </c>
      <c r="P273" s="58" t="s">
        <v>1143</v>
      </c>
      <c r="Q273" s="57">
        <f t="shared" si="4"/>
        <v>2455252.6939999997</v>
      </c>
      <c r="R273" s="57" t="s">
        <v>900</v>
      </c>
      <c r="S273" s="57" t="s">
        <v>930</v>
      </c>
      <c r="T273" s="57" t="s">
        <v>142</v>
      </c>
      <c r="U273" s="57" t="s">
        <v>930</v>
      </c>
      <c r="V273" s="61">
        <v>2116597.15</v>
      </c>
      <c r="W273" s="7"/>
    </row>
    <row r="274" spans="1:23" s="6" customFormat="1" ht="11.4" customHeight="1" x14ac:dyDescent="0.25">
      <c r="A274" s="56" t="s">
        <v>521</v>
      </c>
      <c r="B274" s="58" t="s">
        <v>394</v>
      </c>
      <c r="C274" s="57" t="s">
        <v>727</v>
      </c>
      <c r="D274" s="57" t="s">
        <v>142</v>
      </c>
      <c r="E274" s="58" t="s">
        <v>900</v>
      </c>
      <c r="F274" s="65" t="s">
        <v>145</v>
      </c>
      <c r="G274" s="57"/>
      <c r="H274" s="57"/>
      <c r="I274" s="56" t="s">
        <v>1387</v>
      </c>
      <c r="J274" s="57" t="s">
        <v>150</v>
      </c>
      <c r="K274" s="57"/>
      <c r="L274" s="57"/>
      <c r="M274" s="57"/>
      <c r="N274" s="57"/>
      <c r="O274" s="58" t="s">
        <v>900</v>
      </c>
      <c r="P274" s="58" t="s">
        <v>1144</v>
      </c>
      <c r="Q274" s="57">
        <f t="shared" si="4"/>
        <v>3394521.1311999997</v>
      </c>
      <c r="R274" s="58" t="s">
        <v>900</v>
      </c>
      <c r="S274" s="58" t="s">
        <v>930</v>
      </c>
      <c r="T274" s="57" t="s">
        <v>142</v>
      </c>
      <c r="U274" s="58" t="s">
        <v>930</v>
      </c>
      <c r="V274" s="61">
        <v>2926311.32</v>
      </c>
      <c r="W274" s="7"/>
    </row>
    <row r="275" spans="1:23" s="6" customFormat="1" x14ac:dyDescent="0.25">
      <c r="A275" s="56" t="s">
        <v>521</v>
      </c>
      <c r="B275" s="58" t="s">
        <v>395</v>
      </c>
      <c r="C275" s="57" t="s">
        <v>728</v>
      </c>
      <c r="D275" s="57" t="s">
        <v>141</v>
      </c>
      <c r="E275" s="58" t="s">
        <v>900</v>
      </c>
      <c r="F275" s="65" t="s">
        <v>145</v>
      </c>
      <c r="G275" s="57"/>
      <c r="H275" s="57"/>
      <c r="I275" s="57" t="s">
        <v>1340</v>
      </c>
      <c r="J275" s="57" t="s">
        <v>150</v>
      </c>
      <c r="K275" s="57"/>
      <c r="L275" s="57"/>
      <c r="M275" s="57"/>
      <c r="N275" s="57"/>
      <c r="O275" s="58" t="s">
        <v>900</v>
      </c>
      <c r="P275" s="58" t="s">
        <v>1145</v>
      </c>
      <c r="Q275" s="57">
        <f t="shared" si="4"/>
        <v>4615555.5520000001</v>
      </c>
      <c r="R275" s="58" t="s">
        <v>900</v>
      </c>
      <c r="S275" s="58" t="s">
        <v>930</v>
      </c>
      <c r="T275" s="57" t="s">
        <v>141</v>
      </c>
      <c r="U275" s="58" t="s">
        <v>930</v>
      </c>
      <c r="V275" s="61">
        <v>3978927.2</v>
      </c>
      <c r="W275" s="7"/>
    </row>
    <row r="276" spans="1:23" s="6" customFormat="1" x14ac:dyDescent="0.25">
      <c r="A276" s="56" t="s">
        <v>521</v>
      </c>
      <c r="B276" s="58" t="s">
        <v>396</v>
      </c>
      <c r="C276" s="57" t="s">
        <v>729</v>
      </c>
      <c r="D276" s="57" t="s">
        <v>141</v>
      </c>
      <c r="E276" s="58" t="s">
        <v>900</v>
      </c>
      <c r="F276" s="65" t="s">
        <v>145</v>
      </c>
      <c r="G276" s="57"/>
      <c r="H276" s="57"/>
      <c r="I276" s="57" t="s">
        <v>1340</v>
      </c>
      <c r="J276" s="57" t="s">
        <v>150</v>
      </c>
      <c r="K276" s="57"/>
      <c r="L276" s="57"/>
      <c r="M276" s="57"/>
      <c r="N276" s="57"/>
      <c r="O276" s="58" t="s">
        <v>900</v>
      </c>
      <c r="P276" s="58" t="s">
        <v>1146</v>
      </c>
      <c r="Q276" s="57">
        <f t="shared" si="4"/>
        <v>3439663.0647999994</v>
      </c>
      <c r="R276" s="58" t="s">
        <v>900</v>
      </c>
      <c r="S276" s="58" t="s">
        <v>930</v>
      </c>
      <c r="T276" s="57" t="s">
        <v>141</v>
      </c>
      <c r="U276" s="58" t="s">
        <v>930</v>
      </c>
      <c r="V276" s="61">
        <v>2965226.78</v>
      </c>
      <c r="W276" s="7"/>
    </row>
    <row r="277" spans="1:23" s="6" customFormat="1" x14ac:dyDescent="0.25">
      <c r="A277" s="56" t="s">
        <v>521</v>
      </c>
      <c r="B277" s="58" t="s">
        <v>397</v>
      </c>
      <c r="C277" s="57" t="s">
        <v>730</v>
      </c>
      <c r="D277" s="57" t="s">
        <v>141</v>
      </c>
      <c r="E277" s="58" t="s">
        <v>900</v>
      </c>
      <c r="F277" s="65" t="s">
        <v>145</v>
      </c>
      <c r="G277" s="57"/>
      <c r="H277" s="57"/>
      <c r="I277" s="57" t="s">
        <v>1340</v>
      </c>
      <c r="J277" s="57" t="s">
        <v>150</v>
      </c>
      <c r="K277" s="57"/>
      <c r="L277" s="57"/>
      <c r="M277" s="57"/>
      <c r="N277" s="57"/>
      <c r="O277" s="58" t="s">
        <v>900</v>
      </c>
      <c r="P277" s="58" t="s">
        <v>1147</v>
      </c>
      <c r="Q277" s="57">
        <f t="shared" si="4"/>
        <v>3399872.4315999993</v>
      </c>
      <c r="R277" s="58" t="s">
        <v>900</v>
      </c>
      <c r="S277" s="58" t="s">
        <v>930</v>
      </c>
      <c r="T277" s="57" t="s">
        <v>141</v>
      </c>
      <c r="U277" s="58" t="s">
        <v>930</v>
      </c>
      <c r="V277" s="61">
        <v>2930924.51</v>
      </c>
      <c r="W277" s="7"/>
    </row>
    <row r="278" spans="1:23" s="6" customFormat="1" x14ac:dyDescent="0.25">
      <c r="A278" s="56" t="s">
        <v>521</v>
      </c>
      <c r="B278" s="58" t="s">
        <v>398</v>
      </c>
      <c r="C278" s="57" t="s">
        <v>731</v>
      </c>
      <c r="D278" s="57" t="s">
        <v>141</v>
      </c>
      <c r="E278" s="58" t="s">
        <v>901</v>
      </c>
      <c r="F278" s="65" t="s">
        <v>145</v>
      </c>
      <c r="G278" s="57"/>
      <c r="H278" s="57"/>
      <c r="I278" s="57" t="s">
        <v>1340</v>
      </c>
      <c r="J278" s="57" t="s">
        <v>150</v>
      </c>
      <c r="K278" s="57"/>
      <c r="L278" s="57"/>
      <c r="M278" s="57"/>
      <c r="N278" s="57"/>
      <c r="O278" s="58" t="s">
        <v>901</v>
      </c>
      <c r="P278" s="58" t="s">
        <v>1148</v>
      </c>
      <c r="Q278" s="57">
        <f t="shared" si="4"/>
        <v>863039.99999999988</v>
      </c>
      <c r="R278" s="58" t="s">
        <v>901</v>
      </c>
      <c r="S278" s="58" t="s">
        <v>942</v>
      </c>
      <c r="T278" s="57" t="s">
        <v>141</v>
      </c>
      <c r="U278" s="58" t="s">
        <v>942</v>
      </c>
      <c r="V278" s="61">
        <v>744000</v>
      </c>
      <c r="W278" s="7"/>
    </row>
    <row r="279" spans="1:23" s="6" customFormat="1" x14ac:dyDescent="0.25">
      <c r="A279" s="56" t="s">
        <v>521</v>
      </c>
      <c r="B279" s="58" t="s">
        <v>399</v>
      </c>
      <c r="C279" s="57" t="s">
        <v>732</v>
      </c>
      <c r="D279" s="57" t="s">
        <v>141</v>
      </c>
      <c r="E279" s="58" t="s">
        <v>901</v>
      </c>
      <c r="F279" s="65" t="s">
        <v>145</v>
      </c>
      <c r="G279" s="57"/>
      <c r="H279" s="57"/>
      <c r="I279" s="57" t="s">
        <v>1340</v>
      </c>
      <c r="J279" s="57" t="s">
        <v>150</v>
      </c>
      <c r="K279" s="57"/>
      <c r="L279" s="57"/>
      <c r="M279" s="57"/>
      <c r="N279" s="57"/>
      <c r="O279" s="58" t="s">
        <v>901</v>
      </c>
      <c r="P279" s="58" t="s">
        <v>1149</v>
      </c>
      <c r="Q279" s="57">
        <f t="shared" si="4"/>
        <v>628752.73519999988</v>
      </c>
      <c r="R279" s="58" t="s">
        <v>901</v>
      </c>
      <c r="S279" s="58" t="s">
        <v>942</v>
      </c>
      <c r="T279" s="57" t="s">
        <v>141</v>
      </c>
      <c r="U279" s="58" t="s">
        <v>942</v>
      </c>
      <c r="V279" s="61">
        <v>542028.22</v>
      </c>
      <c r="W279" s="7"/>
    </row>
    <row r="280" spans="1:23" s="6" customFormat="1" x14ac:dyDescent="0.25">
      <c r="A280" s="56" t="s">
        <v>521</v>
      </c>
      <c r="B280" s="58" t="s">
        <v>400</v>
      </c>
      <c r="C280" s="57" t="s">
        <v>733</v>
      </c>
      <c r="D280" s="57" t="s">
        <v>141</v>
      </c>
      <c r="E280" s="58" t="s">
        <v>902</v>
      </c>
      <c r="F280" s="65" t="s">
        <v>145</v>
      </c>
      <c r="G280" s="57"/>
      <c r="H280" s="57"/>
      <c r="I280" s="57" t="s">
        <v>1388</v>
      </c>
      <c r="J280" s="57" t="s">
        <v>150</v>
      </c>
      <c r="K280" s="57"/>
      <c r="L280" s="57"/>
      <c r="M280" s="57"/>
      <c r="N280" s="57"/>
      <c r="O280" s="58" t="s">
        <v>902</v>
      </c>
      <c r="P280" s="58" t="s">
        <v>1150</v>
      </c>
      <c r="Q280" s="57">
        <f t="shared" si="4"/>
        <v>167293.95879999999</v>
      </c>
      <c r="R280" s="58" t="s">
        <v>902</v>
      </c>
      <c r="S280" s="58" t="s">
        <v>949</v>
      </c>
      <c r="T280" s="57" t="s">
        <v>141</v>
      </c>
      <c r="U280" s="58" t="s">
        <v>949</v>
      </c>
      <c r="V280" s="61">
        <v>144218.93</v>
      </c>
      <c r="W280" s="7"/>
    </row>
    <row r="281" spans="1:23" s="6" customFormat="1" x14ac:dyDescent="0.25">
      <c r="A281" s="56" t="s">
        <v>521</v>
      </c>
      <c r="B281" s="58" t="s">
        <v>231</v>
      </c>
      <c r="C281" s="57" t="s">
        <v>734</v>
      </c>
      <c r="D281" s="57" t="s">
        <v>142</v>
      </c>
      <c r="E281" s="58" t="s">
        <v>898</v>
      </c>
      <c r="F281" s="65" t="s">
        <v>145</v>
      </c>
      <c r="G281" s="57"/>
      <c r="H281" s="57"/>
      <c r="I281" s="57" t="s">
        <v>1389</v>
      </c>
      <c r="J281" s="57" t="s">
        <v>150</v>
      </c>
      <c r="K281" s="57"/>
      <c r="L281" s="57"/>
      <c r="M281" s="57"/>
      <c r="N281" s="57"/>
      <c r="O281" s="58" t="s">
        <v>898</v>
      </c>
      <c r="P281" s="58" t="s">
        <v>1151</v>
      </c>
      <c r="Q281" s="57">
        <f t="shared" si="4"/>
        <v>3863236.5311999996</v>
      </c>
      <c r="R281" s="58" t="s">
        <v>898</v>
      </c>
      <c r="S281" s="58" t="s">
        <v>916</v>
      </c>
      <c r="T281" s="57" t="s">
        <v>142</v>
      </c>
      <c r="U281" s="58" t="s">
        <v>916</v>
      </c>
      <c r="V281" s="61">
        <v>3330376.32</v>
      </c>
      <c r="W281" s="7"/>
    </row>
    <row r="282" spans="1:23" s="6" customFormat="1" x14ac:dyDescent="0.25">
      <c r="A282" s="56" t="s">
        <v>521</v>
      </c>
      <c r="B282" s="58" t="s">
        <v>401</v>
      </c>
      <c r="C282" s="57" t="s">
        <v>735</v>
      </c>
      <c r="D282" s="57" t="s">
        <v>142</v>
      </c>
      <c r="E282" s="58" t="s">
        <v>898</v>
      </c>
      <c r="F282" s="65" t="s">
        <v>145</v>
      </c>
      <c r="G282" s="57"/>
      <c r="H282" s="57"/>
      <c r="I282" s="57" t="s">
        <v>1383</v>
      </c>
      <c r="J282" s="57" t="s">
        <v>150</v>
      </c>
      <c r="K282" s="57"/>
      <c r="L282" s="57"/>
      <c r="M282" s="57"/>
      <c r="N282" s="57"/>
      <c r="O282" s="58" t="s">
        <v>898</v>
      </c>
      <c r="P282" s="58" t="s">
        <v>1152</v>
      </c>
      <c r="Q282" s="57">
        <f t="shared" si="4"/>
        <v>4680553.5999999996</v>
      </c>
      <c r="R282" s="58" t="s">
        <v>898</v>
      </c>
      <c r="S282" s="58" t="s">
        <v>916</v>
      </c>
      <c r="T282" s="57" t="s">
        <v>142</v>
      </c>
      <c r="U282" s="58" t="s">
        <v>916</v>
      </c>
      <c r="V282" s="61">
        <v>4034960</v>
      </c>
      <c r="W282" s="7"/>
    </row>
    <row r="283" spans="1:23" s="6" customFormat="1" x14ac:dyDescent="0.25">
      <c r="A283" s="56" t="s">
        <v>521</v>
      </c>
      <c r="B283" s="58" t="s">
        <v>402</v>
      </c>
      <c r="C283" s="57" t="s">
        <v>736</v>
      </c>
      <c r="D283" s="57" t="s">
        <v>142</v>
      </c>
      <c r="E283" s="58" t="s">
        <v>901</v>
      </c>
      <c r="F283" s="65" t="s">
        <v>145</v>
      </c>
      <c r="G283" s="57"/>
      <c r="H283" s="57"/>
      <c r="I283" s="57" t="s">
        <v>1382</v>
      </c>
      <c r="J283" s="57" t="s">
        <v>150</v>
      </c>
      <c r="K283" s="57"/>
      <c r="L283" s="57"/>
      <c r="M283" s="57"/>
      <c r="N283" s="57"/>
      <c r="O283" s="58" t="s">
        <v>901</v>
      </c>
      <c r="P283" s="58" t="s">
        <v>1153</v>
      </c>
      <c r="Q283" s="57">
        <f t="shared" si="4"/>
        <v>5593318.5079999994</v>
      </c>
      <c r="R283" s="58" t="s">
        <v>901</v>
      </c>
      <c r="S283" s="58" t="s">
        <v>950</v>
      </c>
      <c r="T283" s="57" t="s">
        <v>142</v>
      </c>
      <c r="U283" s="58" t="s">
        <v>950</v>
      </c>
      <c r="V283" s="61">
        <v>4821826.3</v>
      </c>
      <c r="W283" s="7"/>
    </row>
    <row r="284" spans="1:23" s="6" customFormat="1" x14ac:dyDescent="0.25">
      <c r="A284" s="56" t="s">
        <v>521</v>
      </c>
      <c r="B284" s="58" t="s">
        <v>402</v>
      </c>
      <c r="C284" s="57" t="s">
        <v>736</v>
      </c>
      <c r="D284" s="57" t="s">
        <v>142</v>
      </c>
      <c r="E284" s="58" t="s">
        <v>901</v>
      </c>
      <c r="F284" s="65" t="s">
        <v>145</v>
      </c>
      <c r="G284" s="57"/>
      <c r="H284" s="57"/>
      <c r="I284" s="57" t="s">
        <v>1383</v>
      </c>
      <c r="J284" s="57" t="s">
        <v>150</v>
      </c>
      <c r="K284" s="57"/>
      <c r="L284" s="57"/>
      <c r="M284" s="57"/>
      <c r="N284" s="57"/>
      <c r="O284" s="58" t="s">
        <v>901</v>
      </c>
      <c r="P284" s="58" t="s">
        <v>1154</v>
      </c>
      <c r="Q284" s="57">
        <f t="shared" si="4"/>
        <v>2071224.3583999998</v>
      </c>
      <c r="R284" s="58" t="s">
        <v>901</v>
      </c>
      <c r="S284" s="58" t="s">
        <v>950</v>
      </c>
      <c r="T284" s="57" t="s">
        <v>142</v>
      </c>
      <c r="U284" s="58" t="s">
        <v>950</v>
      </c>
      <c r="V284" s="61">
        <v>1785538.24</v>
      </c>
      <c r="W284" s="7"/>
    </row>
    <row r="285" spans="1:23" s="6" customFormat="1" x14ac:dyDescent="0.25">
      <c r="A285" s="56" t="s">
        <v>521</v>
      </c>
      <c r="B285" s="58" t="s">
        <v>403</v>
      </c>
      <c r="C285" s="57" t="s">
        <v>737</v>
      </c>
      <c r="D285" s="57" t="s">
        <v>142</v>
      </c>
      <c r="E285" s="58" t="s">
        <v>898</v>
      </c>
      <c r="F285" s="65" t="s">
        <v>145</v>
      </c>
      <c r="G285" s="57"/>
      <c r="H285" s="57"/>
      <c r="I285" s="57" t="s">
        <v>1390</v>
      </c>
      <c r="J285" s="57" t="s">
        <v>150</v>
      </c>
      <c r="K285" s="57"/>
      <c r="L285" s="57"/>
      <c r="M285" s="57"/>
      <c r="N285" s="57"/>
      <c r="O285" s="58" t="s">
        <v>898</v>
      </c>
      <c r="P285" s="58" t="s">
        <v>1155</v>
      </c>
      <c r="Q285" s="57">
        <f t="shared" si="4"/>
        <v>3699788.8887999998</v>
      </c>
      <c r="R285" s="58" t="s">
        <v>898</v>
      </c>
      <c r="S285" s="58" t="s">
        <v>916</v>
      </c>
      <c r="T285" s="57" t="s">
        <v>142</v>
      </c>
      <c r="U285" s="58" t="s">
        <v>916</v>
      </c>
      <c r="V285" s="61">
        <v>3189473.18</v>
      </c>
      <c r="W285" s="7"/>
    </row>
    <row r="286" spans="1:23" s="6" customFormat="1" x14ac:dyDescent="0.25">
      <c r="A286" s="56" t="s">
        <v>521</v>
      </c>
      <c r="B286" s="58" t="s">
        <v>404</v>
      </c>
      <c r="C286" s="57" t="s">
        <v>738</v>
      </c>
      <c r="D286" s="57" t="s">
        <v>142</v>
      </c>
      <c r="E286" s="58" t="s">
        <v>898</v>
      </c>
      <c r="F286" s="65" t="s">
        <v>145</v>
      </c>
      <c r="G286" s="57"/>
      <c r="H286" s="57"/>
      <c r="I286" s="57" t="s">
        <v>1391</v>
      </c>
      <c r="J286" s="57" t="s">
        <v>150</v>
      </c>
      <c r="K286" s="57"/>
      <c r="L286" s="57"/>
      <c r="M286" s="57"/>
      <c r="N286" s="57"/>
      <c r="O286" s="58" t="s">
        <v>898</v>
      </c>
      <c r="P286" s="58" t="s">
        <v>1156</v>
      </c>
      <c r="Q286" s="57">
        <f t="shared" si="4"/>
        <v>1857423.0067999999</v>
      </c>
      <c r="R286" s="58" t="s">
        <v>898</v>
      </c>
      <c r="S286" s="58" t="s">
        <v>929</v>
      </c>
      <c r="T286" s="57" t="s">
        <v>142</v>
      </c>
      <c r="U286" s="58" t="s">
        <v>929</v>
      </c>
      <c r="V286" s="61">
        <v>1601226.73</v>
      </c>
      <c r="W286" s="7"/>
    </row>
    <row r="287" spans="1:23" s="6" customFormat="1" x14ac:dyDescent="0.25">
      <c r="A287" s="56" t="s">
        <v>521</v>
      </c>
      <c r="B287" s="58" t="s">
        <v>405</v>
      </c>
      <c r="C287" s="57" t="s">
        <v>739</v>
      </c>
      <c r="D287" s="57" t="s">
        <v>142</v>
      </c>
      <c r="E287" s="58" t="s">
        <v>898</v>
      </c>
      <c r="F287" s="65" t="s">
        <v>145</v>
      </c>
      <c r="G287" s="57"/>
      <c r="H287" s="57"/>
      <c r="I287" s="57" t="s">
        <v>1391</v>
      </c>
      <c r="J287" s="57" t="s">
        <v>150</v>
      </c>
      <c r="K287" s="57"/>
      <c r="L287" s="57"/>
      <c r="M287" s="57"/>
      <c r="N287" s="57"/>
      <c r="O287" s="58" t="s">
        <v>898</v>
      </c>
      <c r="P287" s="58" t="s">
        <v>1157</v>
      </c>
      <c r="Q287" s="57">
        <f t="shared" si="4"/>
        <v>985274.37359999993</v>
      </c>
      <c r="R287" s="58" t="s">
        <v>898</v>
      </c>
      <c r="S287" s="58" t="s">
        <v>929</v>
      </c>
      <c r="T287" s="57" t="s">
        <v>142</v>
      </c>
      <c r="U287" s="58" t="s">
        <v>929</v>
      </c>
      <c r="V287" s="61">
        <v>849374.46</v>
      </c>
      <c r="W287" s="7"/>
    </row>
    <row r="288" spans="1:23" s="6" customFormat="1" x14ac:dyDescent="0.25">
      <c r="A288" s="56" t="s">
        <v>521</v>
      </c>
      <c r="B288" s="58" t="s">
        <v>406</v>
      </c>
      <c r="C288" s="57" t="s">
        <v>740</v>
      </c>
      <c r="D288" s="57" t="s">
        <v>142</v>
      </c>
      <c r="E288" s="58" t="s">
        <v>901</v>
      </c>
      <c r="F288" s="65" t="s">
        <v>145</v>
      </c>
      <c r="G288" s="57"/>
      <c r="H288" s="57"/>
      <c r="I288" s="57" t="s">
        <v>1392</v>
      </c>
      <c r="J288" s="57" t="s">
        <v>150</v>
      </c>
      <c r="K288" s="57"/>
      <c r="L288" s="57"/>
      <c r="M288" s="57"/>
      <c r="N288" s="57"/>
      <c r="O288" s="58" t="s">
        <v>901</v>
      </c>
      <c r="P288" s="58" t="s">
        <v>1158</v>
      </c>
      <c r="Q288" s="57">
        <f t="shared" si="4"/>
        <v>3657565.7703999998</v>
      </c>
      <c r="R288" s="58" t="s">
        <v>901</v>
      </c>
      <c r="S288" s="58" t="s">
        <v>937</v>
      </c>
      <c r="T288" s="57" t="s">
        <v>142</v>
      </c>
      <c r="U288" s="58" t="s">
        <v>937</v>
      </c>
      <c r="V288" s="61">
        <v>3153073.94</v>
      </c>
      <c r="W288" s="7"/>
    </row>
    <row r="289" spans="1:23" s="6" customFormat="1" x14ac:dyDescent="0.25">
      <c r="A289" s="56" t="s">
        <v>521</v>
      </c>
      <c r="B289" s="58" t="s">
        <v>407</v>
      </c>
      <c r="C289" s="57" t="s">
        <v>741</v>
      </c>
      <c r="D289" s="57" t="s">
        <v>142</v>
      </c>
      <c r="E289" s="58" t="s">
        <v>901</v>
      </c>
      <c r="F289" s="65" t="s">
        <v>145</v>
      </c>
      <c r="G289" s="57"/>
      <c r="H289" s="57"/>
      <c r="I289" s="57" t="s">
        <v>1376</v>
      </c>
      <c r="J289" s="57" t="s">
        <v>150</v>
      </c>
      <c r="K289" s="57"/>
      <c r="L289" s="57"/>
      <c r="M289" s="57"/>
      <c r="N289" s="57"/>
      <c r="O289" s="58" t="s">
        <v>901</v>
      </c>
      <c r="P289" s="58" t="s">
        <v>1159</v>
      </c>
      <c r="Q289" s="57">
        <f t="shared" si="4"/>
        <v>693127.29480000003</v>
      </c>
      <c r="R289" s="58" t="s">
        <v>901</v>
      </c>
      <c r="S289" s="58" t="s">
        <v>942</v>
      </c>
      <c r="T289" s="57" t="s">
        <v>142</v>
      </c>
      <c r="U289" s="58" t="s">
        <v>942</v>
      </c>
      <c r="V289" s="61">
        <v>597523.53</v>
      </c>
      <c r="W289" s="7"/>
    </row>
    <row r="290" spans="1:23" s="6" customFormat="1" x14ac:dyDescent="0.25">
      <c r="A290" s="56" t="s">
        <v>521</v>
      </c>
      <c r="B290" s="58" t="s">
        <v>52</v>
      </c>
      <c r="C290" s="57" t="s">
        <v>562</v>
      </c>
      <c r="D290" s="57" t="s">
        <v>141</v>
      </c>
      <c r="E290" s="58" t="s">
        <v>898</v>
      </c>
      <c r="F290" s="65" t="s">
        <v>145</v>
      </c>
      <c r="G290" s="57"/>
      <c r="H290" s="57"/>
      <c r="I290" s="57" t="s">
        <v>1332</v>
      </c>
      <c r="J290" s="57" t="s">
        <v>150</v>
      </c>
      <c r="K290" s="57"/>
      <c r="L290" s="57"/>
      <c r="M290" s="57"/>
      <c r="N290" s="57"/>
      <c r="O290" s="58" t="s">
        <v>898</v>
      </c>
      <c r="P290" s="58" t="s">
        <v>1160</v>
      </c>
      <c r="Q290" s="57">
        <f t="shared" si="4"/>
        <v>507383.99999999994</v>
      </c>
      <c r="R290" s="58" t="s">
        <v>898</v>
      </c>
      <c r="S290" s="58" t="s">
        <v>924</v>
      </c>
      <c r="T290" s="57" t="s">
        <v>141</v>
      </c>
      <c r="U290" s="58" t="s">
        <v>924</v>
      </c>
      <c r="V290" s="66">
        <v>437400</v>
      </c>
      <c r="W290" s="7"/>
    </row>
    <row r="291" spans="1:23" s="6" customFormat="1" x14ac:dyDescent="0.25">
      <c r="A291" s="56" t="s">
        <v>521</v>
      </c>
      <c r="B291" s="58" t="s">
        <v>408</v>
      </c>
      <c r="C291" s="57" t="s">
        <v>742</v>
      </c>
      <c r="D291" s="57" t="s">
        <v>141</v>
      </c>
      <c r="E291" s="58" t="s">
        <v>898</v>
      </c>
      <c r="F291" s="65" t="s">
        <v>145</v>
      </c>
      <c r="G291" s="57"/>
      <c r="H291" s="57"/>
      <c r="I291" s="57" t="s">
        <v>1332</v>
      </c>
      <c r="J291" s="57" t="s">
        <v>150</v>
      </c>
      <c r="K291" s="57"/>
      <c r="L291" s="57"/>
      <c r="M291" s="57"/>
      <c r="N291" s="57"/>
      <c r="O291" s="58" t="s">
        <v>898</v>
      </c>
      <c r="P291" s="58" t="s">
        <v>1161</v>
      </c>
      <c r="Q291" s="57">
        <f t="shared" si="4"/>
        <v>376742.07400000002</v>
      </c>
      <c r="R291" s="58" t="s">
        <v>898</v>
      </c>
      <c r="S291" s="58" t="s">
        <v>924</v>
      </c>
      <c r="T291" s="57" t="s">
        <v>141</v>
      </c>
      <c r="U291" s="58" t="s">
        <v>924</v>
      </c>
      <c r="V291" s="66">
        <v>324777.65000000002</v>
      </c>
      <c r="W291" s="7"/>
    </row>
    <row r="292" spans="1:23" s="6" customFormat="1" x14ac:dyDescent="0.25">
      <c r="A292" s="56" t="s">
        <v>521</v>
      </c>
      <c r="B292" s="58" t="s">
        <v>409</v>
      </c>
      <c r="C292" s="57" t="s">
        <v>743</v>
      </c>
      <c r="D292" s="57" t="s">
        <v>141</v>
      </c>
      <c r="E292" s="58" t="s">
        <v>898</v>
      </c>
      <c r="F292" s="65" t="s">
        <v>145</v>
      </c>
      <c r="G292" s="57"/>
      <c r="H292" s="57"/>
      <c r="I292" s="57" t="s">
        <v>1332</v>
      </c>
      <c r="J292" s="57" t="s">
        <v>150</v>
      </c>
      <c r="K292" s="57"/>
      <c r="L292" s="57"/>
      <c r="M292" s="57"/>
      <c r="N292" s="57"/>
      <c r="O292" s="58" t="s">
        <v>898</v>
      </c>
      <c r="P292" s="58" t="s">
        <v>1162</v>
      </c>
      <c r="Q292" s="57">
        <f t="shared" si="4"/>
        <v>72275.621199999994</v>
      </c>
      <c r="R292" s="58" t="s">
        <v>898</v>
      </c>
      <c r="S292" s="58" t="s">
        <v>945</v>
      </c>
      <c r="T292" s="57" t="s">
        <v>141</v>
      </c>
      <c r="U292" s="58" t="s">
        <v>945</v>
      </c>
      <c r="V292" s="66">
        <v>62306.57</v>
      </c>
      <c r="W292" s="7"/>
    </row>
    <row r="293" spans="1:23" s="6" customFormat="1" x14ac:dyDescent="0.25">
      <c r="A293" s="56" t="s">
        <v>521</v>
      </c>
      <c r="B293" s="58" t="s">
        <v>410</v>
      </c>
      <c r="C293" s="57" t="s">
        <v>744</v>
      </c>
      <c r="D293" s="57" t="s">
        <v>141</v>
      </c>
      <c r="E293" s="58" t="s">
        <v>901</v>
      </c>
      <c r="F293" s="65" t="s">
        <v>145</v>
      </c>
      <c r="G293" s="57"/>
      <c r="H293" s="57"/>
      <c r="I293" s="57" t="s">
        <v>1357</v>
      </c>
      <c r="J293" s="57" t="s">
        <v>150</v>
      </c>
      <c r="K293" s="57"/>
      <c r="L293" s="57"/>
      <c r="M293" s="57"/>
      <c r="N293" s="57"/>
      <c r="O293" s="58" t="s">
        <v>901</v>
      </c>
      <c r="P293" s="58" t="s">
        <v>1163</v>
      </c>
      <c r="Q293" s="57">
        <f t="shared" si="4"/>
        <v>594414.11360000004</v>
      </c>
      <c r="R293" s="58" t="s">
        <v>901</v>
      </c>
      <c r="S293" s="58" t="s">
        <v>942</v>
      </c>
      <c r="T293" s="57" t="s">
        <v>141</v>
      </c>
      <c r="U293" s="58" t="s">
        <v>942</v>
      </c>
      <c r="V293" s="66">
        <v>512425.96</v>
      </c>
      <c r="W293" s="7"/>
    </row>
    <row r="294" spans="1:23" s="6" customFormat="1" x14ac:dyDescent="0.25">
      <c r="A294" s="56" t="s">
        <v>521</v>
      </c>
      <c r="B294" s="58" t="s">
        <v>411</v>
      </c>
      <c r="C294" s="57" t="s">
        <v>745</v>
      </c>
      <c r="D294" s="57" t="s">
        <v>141</v>
      </c>
      <c r="E294" s="58" t="s">
        <v>901</v>
      </c>
      <c r="F294" s="65" t="s">
        <v>145</v>
      </c>
      <c r="G294" s="57"/>
      <c r="H294" s="57"/>
      <c r="I294" s="57" t="s">
        <v>1357</v>
      </c>
      <c r="J294" s="57" t="s">
        <v>150</v>
      </c>
      <c r="K294" s="57"/>
      <c r="L294" s="57"/>
      <c r="M294" s="57"/>
      <c r="N294" s="57"/>
      <c r="O294" s="58" t="s">
        <v>901</v>
      </c>
      <c r="P294" s="58" t="s">
        <v>1164</v>
      </c>
      <c r="Q294" s="57">
        <f t="shared" si="4"/>
        <v>791120</v>
      </c>
      <c r="R294" s="58" t="s">
        <v>901</v>
      </c>
      <c r="S294" s="58" t="s">
        <v>942</v>
      </c>
      <c r="T294" s="57" t="s">
        <v>141</v>
      </c>
      <c r="U294" s="58" t="s">
        <v>942</v>
      </c>
      <c r="V294" s="66">
        <v>682000</v>
      </c>
      <c r="W294" s="7"/>
    </row>
    <row r="295" spans="1:23" s="6" customFormat="1" x14ac:dyDescent="0.25">
      <c r="A295" s="56" t="s">
        <v>521</v>
      </c>
      <c r="B295" s="58" t="s">
        <v>245</v>
      </c>
      <c r="C295" s="57" t="s">
        <v>745</v>
      </c>
      <c r="D295" s="57" t="s">
        <v>141</v>
      </c>
      <c r="E295" s="58" t="s">
        <v>901</v>
      </c>
      <c r="F295" s="65" t="s">
        <v>145</v>
      </c>
      <c r="G295" s="57"/>
      <c r="H295" s="57"/>
      <c r="I295" s="57" t="s">
        <v>1357</v>
      </c>
      <c r="J295" s="57" t="s">
        <v>150</v>
      </c>
      <c r="K295" s="57"/>
      <c r="L295" s="57"/>
      <c r="M295" s="57"/>
      <c r="N295" s="57"/>
      <c r="O295" s="58" t="s">
        <v>901</v>
      </c>
      <c r="P295" s="58" t="s">
        <v>1165</v>
      </c>
      <c r="Q295" s="57">
        <f t="shared" si="4"/>
        <v>532789.1716</v>
      </c>
      <c r="R295" s="58" t="s">
        <v>901</v>
      </c>
      <c r="S295" s="58" t="s">
        <v>942</v>
      </c>
      <c r="T295" s="57" t="s">
        <v>141</v>
      </c>
      <c r="U295" s="58" t="s">
        <v>942</v>
      </c>
      <c r="V295" s="66">
        <v>459301.01</v>
      </c>
      <c r="W295" s="7"/>
    </row>
    <row r="296" spans="1:23" s="6" customFormat="1" x14ac:dyDescent="0.25">
      <c r="A296" s="56" t="s">
        <v>521</v>
      </c>
      <c r="B296" s="58" t="s">
        <v>284</v>
      </c>
      <c r="C296" s="57" t="s">
        <v>746</v>
      </c>
      <c r="D296" s="57" t="s">
        <v>141</v>
      </c>
      <c r="E296" s="58" t="s">
        <v>900</v>
      </c>
      <c r="F296" s="65" t="s">
        <v>145</v>
      </c>
      <c r="G296" s="57"/>
      <c r="H296" s="57"/>
      <c r="I296" s="57" t="s">
        <v>1393</v>
      </c>
      <c r="J296" s="57" t="s">
        <v>150</v>
      </c>
      <c r="K296" s="57"/>
      <c r="L296" s="57"/>
      <c r="M296" s="57"/>
      <c r="N296" s="57"/>
      <c r="O296" s="58" t="s">
        <v>900</v>
      </c>
      <c r="P296" s="58" t="s">
        <v>1166</v>
      </c>
      <c r="Q296" s="57">
        <f t="shared" si="4"/>
        <v>3191187.4224</v>
      </c>
      <c r="R296" s="58" t="s">
        <v>900</v>
      </c>
      <c r="S296" s="58" t="s">
        <v>930</v>
      </c>
      <c r="T296" s="57" t="s">
        <v>141</v>
      </c>
      <c r="U296" s="58" t="s">
        <v>930</v>
      </c>
      <c r="V296" s="66">
        <v>2751023.64</v>
      </c>
      <c r="W296" s="7"/>
    </row>
    <row r="297" spans="1:23" s="6" customFormat="1" x14ac:dyDescent="0.25">
      <c r="A297" s="56" t="s">
        <v>521</v>
      </c>
      <c r="B297" s="58" t="s">
        <v>412</v>
      </c>
      <c r="C297" s="57" t="s">
        <v>747</v>
      </c>
      <c r="D297" s="57" t="s">
        <v>141</v>
      </c>
      <c r="E297" s="58" t="s">
        <v>900</v>
      </c>
      <c r="F297" s="65" t="s">
        <v>145</v>
      </c>
      <c r="G297" s="57"/>
      <c r="H297" s="57"/>
      <c r="I297" s="57" t="s">
        <v>1394</v>
      </c>
      <c r="J297" s="57" t="s">
        <v>150</v>
      </c>
      <c r="K297" s="57"/>
      <c r="L297" s="57"/>
      <c r="M297" s="57"/>
      <c r="N297" s="57"/>
      <c r="O297" s="58" t="s">
        <v>900</v>
      </c>
      <c r="P297" s="58" t="s">
        <v>1167</v>
      </c>
      <c r="Q297" s="57">
        <f t="shared" si="4"/>
        <v>1406303.5655999999</v>
      </c>
      <c r="R297" s="58" t="s">
        <v>900</v>
      </c>
      <c r="S297" s="58" t="s">
        <v>930</v>
      </c>
      <c r="T297" s="57" t="s">
        <v>141</v>
      </c>
      <c r="U297" s="58" t="s">
        <v>930</v>
      </c>
      <c r="V297" s="66">
        <v>1212330.6599999999</v>
      </c>
      <c r="W297" s="7"/>
    </row>
    <row r="298" spans="1:23" s="6" customFormat="1" x14ac:dyDescent="0.25">
      <c r="A298" s="56" t="s">
        <v>521</v>
      </c>
      <c r="B298" s="58" t="s">
        <v>413</v>
      </c>
      <c r="C298" s="57" t="s">
        <v>748</v>
      </c>
      <c r="D298" s="57" t="s">
        <v>141</v>
      </c>
      <c r="E298" s="58" t="s">
        <v>900</v>
      </c>
      <c r="F298" s="65" t="s">
        <v>145</v>
      </c>
      <c r="G298" s="57"/>
      <c r="H298" s="57"/>
      <c r="I298" s="57" t="s">
        <v>1395</v>
      </c>
      <c r="J298" s="57" t="s">
        <v>150</v>
      </c>
      <c r="K298" s="57"/>
      <c r="L298" s="57"/>
      <c r="M298" s="57"/>
      <c r="N298" s="57"/>
      <c r="O298" s="58" t="s">
        <v>900</v>
      </c>
      <c r="P298" s="58" t="s">
        <v>1168</v>
      </c>
      <c r="Q298" s="57">
        <f t="shared" si="4"/>
        <v>819275.89119999984</v>
      </c>
      <c r="R298" s="58" t="s">
        <v>900</v>
      </c>
      <c r="S298" s="58" t="s">
        <v>930</v>
      </c>
      <c r="T298" s="57" t="s">
        <v>141</v>
      </c>
      <c r="U298" s="58" t="s">
        <v>930</v>
      </c>
      <c r="V298" s="66">
        <v>706272.32</v>
      </c>
      <c r="W298" s="7"/>
    </row>
    <row r="299" spans="1:23" s="6" customFormat="1" x14ac:dyDescent="0.25">
      <c r="A299" s="56" t="s">
        <v>521</v>
      </c>
      <c r="B299" s="58" t="s">
        <v>372</v>
      </c>
      <c r="C299" s="57" t="s">
        <v>749</v>
      </c>
      <c r="D299" s="57" t="s">
        <v>141</v>
      </c>
      <c r="E299" s="58" t="s">
        <v>900</v>
      </c>
      <c r="F299" s="65" t="s">
        <v>145</v>
      </c>
      <c r="G299" s="57"/>
      <c r="H299" s="57"/>
      <c r="I299" s="57" t="s">
        <v>1396</v>
      </c>
      <c r="J299" s="57" t="s">
        <v>150</v>
      </c>
      <c r="K299" s="57"/>
      <c r="L299" s="57"/>
      <c r="M299" s="57"/>
      <c r="N299" s="57"/>
      <c r="O299" s="58" t="s">
        <v>900</v>
      </c>
      <c r="P299" s="58" t="s">
        <v>1169</v>
      </c>
      <c r="Q299" s="57">
        <f t="shared" si="4"/>
        <v>2157600</v>
      </c>
      <c r="R299" s="58" t="s">
        <v>900</v>
      </c>
      <c r="S299" s="58" t="s">
        <v>930</v>
      </c>
      <c r="T299" s="57" t="s">
        <v>141</v>
      </c>
      <c r="U299" s="58" t="s">
        <v>930</v>
      </c>
      <c r="V299" s="66">
        <v>1860000</v>
      </c>
      <c r="W299" s="7"/>
    </row>
    <row r="300" spans="1:23" s="6" customFormat="1" x14ac:dyDescent="0.25">
      <c r="A300" s="56" t="s">
        <v>521</v>
      </c>
      <c r="B300" s="58" t="s">
        <v>414</v>
      </c>
      <c r="C300" s="57" t="s">
        <v>711</v>
      </c>
      <c r="D300" s="57" t="s">
        <v>141</v>
      </c>
      <c r="E300" s="58" t="s">
        <v>900</v>
      </c>
      <c r="F300" s="65" t="s">
        <v>145</v>
      </c>
      <c r="G300" s="57"/>
      <c r="H300" s="57"/>
      <c r="I300" s="57" t="s">
        <v>1397</v>
      </c>
      <c r="J300" s="57" t="s">
        <v>150</v>
      </c>
      <c r="K300" s="57"/>
      <c r="L300" s="57"/>
      <c r="M300" s="57"/>
      <c r="N300" s="57"/>
      <c r="O300" s="58" t="s">
        <v>900</v>
      </c>
      <c r="P300" s="58" t="s">
        <v>1170</v>
      </c>
      <c r="Q300" s="57">
        <f t="shared" si="4"/>
        <v>3573833.2931999997</v>
      </c>
      <c r="R300" s="58" t="s">
        <v>900</v>
      </c>
      <c r="S300" s="58" t="s">
        <v>930</v>
      </c>
      <c r="T300" s="57" t="s">
        <v>141</v>
      </c>
      <c r="U300" s="58" t="s">
        <v>930</v>
      </c>
      <c r="V300" s="61">
        <v>3080890.77</v>
      </c>
      <c r="W300" s="7"/>
    </row>
    <row r="301" spans="1:23" s="6" customFormat="1" x14ac:dyDescent="0.25">
      <c r="A301" s="56" t="s">
        <v>521</v>
      </c>
      <c r="B301" s="58" t="s">
        <v>414</v>
      </c>
      <c r="C301" s="57" t="s">
        <v>711</v>
      </c>
      <c r="D301" s="57" t="s">
        <v>141</v>
      </c>
      <c r="E301" s="57" t="s">
        <v>900</v>
      </c>
      <c r="F301" s="65" t="s">
        <v>145</v>
      </c>
      <c r="G301" s="57"/>
      <c r="H301" s="57"/>
      <c r="I301" s="57" t="s">
        <v>1398</v>
      </c>
      <c r="J301" s="57" t="s">
        <v>150</v>
      </c>
      <c r="K301" s="57"/>
      <c r="L301" s="57"/>
      <c r="M301" s="57"/>
      <c r="N301" s="57"/>
      <c r="O301" s="57" t="s">
        <v>900</v>
      </c>
      <c r="P301" s="58" t="s">
        <v>1171</v>
      </c>
      <c r="Q301" s="57">
        <f t="shared" si="4"/>
        <v>4146972.3456000001</v>
      </c>
      <c r="R301" s="57" t="s">
        <v>900</v>
      </c>
      <c r="S301" s="57" t="s">
        <v>930</v>
      </c>
      <c r="T301" s="57" t="s">
        <v>141</v>
      </c>
      <c r="U301" s="57" t="s">
        <v>930</v>
      </c>
      <c r="V301" s="66">
        <v>3574976.16</v>
      </c>
      <c r="W301" s="7"/>
    </row>
    <row r="302" spans="1:23" s="6" customFormat="1" x14ac:dyDescent="0.25">
      <c r="A302" s="56" t="s">
        <v>521</v>
      </c>
      <c r="B302" s="58" t="s">
        <v>414</v>
      </c>
      <c r="C302" s="57" t="s">
        <v>711</v>
      </c>
      <c r="D302" s="57" t="s">
        <v>141</v>
      </c>
      <c r="E302" s="57" t="s">
        <v>900</v>
      </c>
      <c r="F302" s="65" t="s">
        <v>145</v>
      </c>
      <c r="G302" s="57"/>
      <c r="H302" s="57"/>
      <c r="I302" s="57" t="s">
        <v>1371</v>
      </c>
      <c r="J302" s="57" t="s">
        <v>150</v>
      </c>
      <c r="K302" s="57"/>
      <c r="L302" s="57"/>
      <c r="M302" s="57"/>
      <c r="N302" s="57"/>
      <c r="O302" s="57" t="s">
        <v>900</v>
      </c>
      <c r="P302" s="58" t="s">
        <v>1172</v>
      </c>
      <c r="Q302" s="57">
        <f t="shared" si="4"/>
        <v>6148979.6431999989</v>
      </c>
      <c r="R302" s="57" t="s">
        <v>900</v>
      </c>
      <c r="S302" s="57" t="s">
        <v>930</v>
      </c>
      <c r="T302" s="57" t="s">
        <v>141</v>
      </c>
      <c r="U302" s="57" t="s">
        <v>930</v>
      </c>
      <c r="V302" s="66">
        <v>5300844.5199999996</v>
      </c>
      <c r="W302" s="7"/>
    </row>
    <row r="303" spans="1:23" s="6" customFormat="1" x14ac:dyDescent="0.25">
      <c r="A303" s="56" t="s">
        <v>521</v>
      </c>
      <c r="B303" s="58" t="s">
        <v>415</v>
      </c>
      <c r="C303" s="57" t="s">
        <v>750</v>
      </c>
      <c r="D303" s="57" t="s">
        <v>141</v>
      </c>
      <c r="E303" s="58" t="s">
        <v>900</v>
      </c>
      <c r="F303" s="65" t="s">
        <v>145</v>
      </c>
      <c r="G303" s="57"/>
      <c r="H303" s="57"/>
      <c r="I303" s="57" t="s">
        <v>1321</v>
      </c>
      <c r="J303" s="57" t="s">
        <v>150</v>
      </c>
      <c r="K303" s="57"/>
      <c r="L303" s="57"/>
      <c r="M303" s="57"/>
      <c r="N303" s="57"/>
      <c r="O303" s="58" t="s">
        <v>900</v>
      </c>
      <c r="P303" s="58" t="s">
        <v>1173</v>
      </c>
      <c r="Q303" s="57">
        <f t="shared" si="4"/>
        <v>3350089.5106079997</v>
      </c>
      <c r="R303" s="58" t="s">
        <v>900</v>
      </c>
      <c r="S303" s="58" t="s">
        <v>930</v>
      </c>
      <c r="T303" s="57" t="s">
        <v>141</v>
      </c>
      <c r="U303" s="58" t="s">
        <v>930</v>
      </c>
      <c r="V303" s="66">
        <v>2888008.1987999999</v>
      </c>
      <c r="W303" s="7"/>
    </row>
    <row r="304" spans="1:23" s="6" customFormat="1" x14ac:dyDescent="0.25">
      <c r="A304" s="56" t="s">
        <v>521</v>
      </c>
      <c r="B304" s="58" t="s">
        <v>416</v>
      </c>
      <c r="C304" s="57" t="s">
        <v>751</v>
      </c>
      <c r="D304" s="57" t="s">
        <v>141</v>
      </c>
      <c r="E304" s="58" t="s">
        <v>900</v>
      </c>
      <c r="F304" s="65" t="s">
        <v>145</v>
      </c>
      <c r="G304" s="57"/>
      <c r="H304" s="57"/>
      <c r="I304" s="57" t="s">
        <v>1329</v>
      </c>
      <c r="J304" s="57" t="s">
        <v>150</v>
      </c>
      <c r="K304" s="57"/>
      <c r="L304" s="57"/>
      <c r="M304" s="57"/>
      <c r="N304" s="57"/>
      <c r="O304" s="58" t="s">
        <v>900</v>
      </c>
      <c r="P304" s="58" t="s">
        <v>1174</v>
      </c>
      <c r="Q304" s="57">
        <f t="shared" si="4"/>
        <v>112479.16892799998</v>
      </c>
      <c r="R304" s="58" t="s">
        <v>900</v>
      </c>
      <c r="S304" s="58" t="s">
        <v>936</v>
      </c>
      <c r="T304" s="57" t="s">
        <v>141</v>
      </c>
      <c r="U304" s="58" t="s">
        <v>936</v>
      </c>
      <c r="V304" s="61">
        <v>96964.800799999997</v>
      </c>
      <c r="W304" s="7"/>
    </row>
    <row r="305" spans="1:23" s="6" customFormat="1" x14ac:dyDescent="0.25">
      <c r="A305" s="56" t="s">
        <v>521</v>
      </c>
      <c r="B305" s="58" t="s">
        <v>263</v>
      </c>
      <c r="C305" s="57" t="s">
        <v>752</v>
      </c>
      <c r="D305" s="57" t="s">
        <v>141</v>
      </c>
      <c r="E305" s="58" t="s">
        <v>900</v>
      </c>
      <c r="F305" s="65" t="s">
        <v>145</v>
      </c>
      <c r="G305" s="57"/>
      <c r="H305" s="57"/>
      <c r="I305" s="57" t="s">
        <v>1329</v>
      </c>
      <c r="J305" s="57" t="s">
        <v>150</v>
      </c>
      <c r="K305" s="57"/>
      <c r="L305" s="57"/>
      <c r="M305" s="57"/>
      <c r="N305" s="57"/>
      <c r="O305" s="58" t="s">
        <v>900</v>
      </c>
      <c r="P305" s="58" t="s">
        <v>1175</v>
      </c>
      <c r="Q305" s="57">
        <f t="shared" si="4"/>
        <v>86304</v>
      </c>
      <c r="R305" s="58" t="s">
        <v>900</v>
      </c>
      <c r="S305" s="58" t="s">
        <v>936</v>
      </c>
      <c r="T305" s="57" t="s">
        <v>141</v>
      </c>
      <c r="U305" s="58" t="s">
        <v>936</v>
      </c>
      <c r="V305" s="61">
        <v>74400</v>
      </c>
      <c r="W305" s="7"/>
    </row>
    <row r="306" spans="1:23" s="6" customFormat="1" x14ac:dyDescent="0.25">
      <c r="A306" s="56" t="s">
        <v>521</v>
      </c>
      <c r="B306" s="58" t="s">
        <v>234</v>
      </c>
      <c r="C306" s="57" t="s">
        <v>753</v>
      </c>
      <c r="D306" s="57" t="s">
        <v>141</v>
      </c>
      <c r="E306" s="58" t="s">
        <v>900</v>
      </c>
      <c r="F306" s="65" t="s">
        <v>145</v>
      </c>
      <c r="G306" s="57"/>
      <c r="H306" s="57"/>
      <c r="I306" s="57" t="s">
        <v>1329</v>
      </c>
      <c r="J306" s="57" t="s">
        <v>150</v>
      </c>
      <c r="K306" s="57"/>
      <c r="L306" s="57"/>
      <c r="M306" s="57"/>
      <c r="N306" s="57"/>
      <c r="O306" s="58" t="s">
        <v>900</v>
      </c>
      <c r="P306" s="58" t="s">
        <v>1176</v>
      </c>
      <c r="Q306" s="57">
        <f t="shared" si="4"/>
        <v>431519.99999999994</v>
      </c>
      <c r="R306" s="58" t="s">
        <v>900</v>
      </c>
      <c r="S306" s="58" t="s">
        <v>948</v>
      </c>
      <c r="T306" s="57" t="s">
        <v>141</v>
      </c>
      <c r="U306" s="58" t="s">
        <v>948</v>
      </c>
      <c r="V306" s="61">
        <v>372000</v>
      </c>
      <c r="W306" s="7"/>
    </row>
    <row r="307" spans="1:23" s="6" customFormat="1" x14ac:dyDescent="0.25">
      <c r="A307" s="56" t="s">
        <v>521</v>
      </c>
      <c r="B307" s="58" t="s">
        <v>417</v>
      </c>
      <c r="C307" s="57" t="s">
        <v>754</v>
      </c>
      <c r="D307" s="57" t="s">
        <v>141</v>
      </c>
      <c r="E307" s="58" t="s">
        <v>900</v>
      </c>
      <c r="F307" s="65" t="s">
        <v>145</v>
      </c>
      <c r="G307" s="57"/>
      <c r="H307" s="57"/>
      <c r="I307" s="57" t="s">
        <v>1329</v>
      </c>
      <c r="J307" s="57" t="s">
        <v>150</v>
      </c>
      <c r="K307" s="57"/>
      <c r="L307" s="57"/>
      <c r="M307" s="57"/>
      <c r="N307" s="57"/>
      <c r="O307" s="58" t="s">
        <v>900</v>
      </c>
      <c r="P307" s="58" t="s">
        <v>1177</v>
      </c>
      <c r="Q307" s="57">
        <f t="shared" si="4"/>
        <v>95960.396335999991</v>
      </c>
      <c r="R307" s="58" t="s">
        <v>900</v>
      </c>
      <c r="S307" s="58" t="s">
        <v>936</v>
      </c>
      <c r="T307" s="57" t="s">
        <v>141</v>
      </c>
      <c r="U307" s="58" t="s">
        <v>936</v>
      </c>
      <c r="V307" s="61">
        <v>82724.479599999991</v>
      </c>
      <c r="W307" s="7"/>
    </row>
    <row r="308" spans="1:23" s="6" customFormat="1" x14ac:dyDescent="0.25">
      <c r="A308" s="56" t="s">
        <v>521</v>
      </c>
      <c r="B308" s="58" t="s">
        <v>270</v>
      </c>
      <c r="C308" s="57" t="s">
        <v>755</v>
      </c>
      <c r="D308" s="57" t="s">
        <v>141</v>
      </c>
      <c r="E308" s="58" t="s">
        <v>900</v>
      </c>
      <c r="F308" s="65" t="s">
        <v>145</v>
      </c>
      <c r="G308" s="57"/>
      <c r="H308" s="57"/>
      <c r="I308" s="57" t="s">
        <v>1329</v>
      </c>
      <c r="J308" s="57" t="s">
        <v>150</v>
      </c>
      <c r="K308" s="57"/>
      <c r="L308" s="57"/>
      <c r="M308" s="57"/>
      <c r="N308" s="57"/>
      <c r="O308" s="58" t="s">
        <v>900</v>
      </c>
      <c r="P308" s="58" t="s">
        <v>1178</v>
      </c>
      <c r="Q308" s="57">
        <f t="shared" si="4"/>
        <v>1115479.2</v>
      </c>
      <c r="R308" s="58" t="s">
        <v>900</v>
      </c>
      <c r="S308" s="58" t="s">
        <v>938</v>
      </c>
      <c r="T308" s="57" t="s">
        <v>141</v>
      </c>
      <c r="U308" s="58" t="s">
        <v>938</v>
      </c>
      <c r="V308" s="61">
        <v>961620</v>
      </c>
      <c r="W308" s="7"/>
    </row>
    <row r="309" spans="1:23" s="6" customFormat="1" x14ac:dyDescent="0.25">
      <c r="A309" s="56" t="s">
        <v>521</v>
      </c>
      <c r="B309" s="58" t="s">
        <v>418</v>
      </c>
      <c r="C309" s="57" t="s">
        <v>562</v>
      </c>
      <c r="D309" s="57" t="s">
        <v>141</v>
      </c>
      <c r="E309" s="58" t="s">
        <v>900</v>
      </c>
      <c r="F309" s="65" t="s">
        <v>145</v>
      </c>
      <c r="G309" s="57"/>
      <c r="H309" s="57"/>
      <c r="I309" s="57" t="s">
        <v>1329</v>
      </c>
      <c r="J309" s="57" t="s">
        <v>150</v>
      </c>
      <c r="K309" s="57"/>
      <c r="L309" s="57"/>
      <c r="M309" s="57"/>
      <c r="N309" s="57"/>
      <c r="O309" s="58" t="s">
        <v>900</v>
      </c>
      <c r="P309" s="58" t="s">
        <v>1179</v>
      </c>
      <c r="Q309" s="57">
        <f t="shared" si="4"/>
        <v>819168.79999999993</v>
      </c>
      <c r="R309" s="58" t="s">
        <v>900</v>
      </c>
      <c r="S309" s="58" t="s">
        <v>935</v>
      </c>
      <c r="T309" s="57" t="s">
        <v>141</v>
      </c>
      <c r="U309" s="58" t="s">
        <v>935</v>
      </c>
      <c r="V309" s="61">
        <v>706180</v>
      </c>
      <c r="W309" s="7"/>
    </row>
    <row r="310" spans="1:23" s="6" customFormat="1" x14ac:dyDescent="0.25">
      <c r="A310" s="56" t="s">
        <v>521</v>
      </c>
      <c r="B310" s="58" t="s">
        <v>419</v>
      </c>
      <c r="C310" s="57" t="s">
        <v>756</v>
      </c>
      <c r="D310" s="57" t="s">
        <v>141</v>
      </c>
      <c r="E310" s="58" t="s">
        <v>900</v>
      </c>
      <c r="F310" s="65" t="s">
        <v>145</v>
      </c>
      <c r="G310" s="57"/>
      <c r="H310" s="57"/>
      <c r="I310" s="57" t="s">
        <v>1329</v>
      </c>
      <c r="J310" s="57" t="s">
        <v>150</v>
      </c>
      <c r="K310" s="57"/>
      <c r="L310" s="57"/>
      <c r="M310" s="57"/>
      <c r="N310" s="57"/>
      <c r="O310" s="58" t="s">
        <v>900</v>
      </c>
      <c r="P310" s="58" t="s">
        <v>1180</v>
      </c>
      <c r="Q310" s="57">
        <f t="shared" si="4"/>
        <v>186489.07782399998</v>
      </c>
      <c r="R310" s="58" t="s">
        <v>900</v>
      </c>
      <c r="S310" s="58" t="s">
        <v>936</v>
      </c>
      <c r="T310" s="57" t="s">
        <v>141</v>
      </c>
      <c r="U310" s="58" t="s">
        <v>936</v>
      </c>
      <c r="V310" s="61">
        <v>160766.44639999999</v>
      </c>
      <c r="W310" s="7"/>
    </row>
    <row r="311" spans="1:23" s="6" customFormat="1" x14ac:dyDescent="0.25">
      <c r="A311" s="56" t="s">
        <v>521</v>
      </c>
      <c r="B311" s="58" t="s">
        <v>420</v>
      </c>
      <c r="C311" s="57" t="s">
        <v>757</v>
      </c>
      <c r="D311" s="57" t="s">
        <v>141</v>
      </c>
      <c r="E311" s="58" t="s">
        <v>898</v>
      </c>
      <c r="F311" s="65" t="s">
        <v>145</v>
      </c>
      <c r="G311" s="57"/>
      <c r="H311" s="57"/>
      <c r="I311" s="57" t="s">
        <v>1350</v>
      </c>
      <c r="J311" s="57" t="s">
        <v>150</v>
      </c>
      <c r="K311" s="57"/>
      <c r="L311" s="57"/>
      <c r="M311" s="57"/>
      <c r="N311" s="57"/>
      <c r="O311" s="58" t="s">
        <v>898</v>
      </c>
      <c r="P311" s="58" t="s">
        <v>1181</v>
      </c>
      <c r="Q311" s="57">
        <f t="shared" ref="Q311:Q374" si="5">V311*1.16</f>
        <v>263039.82222222222</v>
      </c>
      <c r="R311" s="58" t="s">
        <v>898</v>
      </c>
      <c r="S311" s="58" t="s">
        <v>932</v>
      </c>
      <c r="T311" s="57" t="s">
        <v>141</v>
      </c>
      <c r="U311" s="58" t="s">
        <v>932</v>
      </c>
      <c r="V311" s="61">
        <v>226758.46743295022</v>
      </c>
      <c r="W311" s="7"/>
    </row>
    <row r="312" spans="1:23" s="6" customFormat="1" x14ac:dyDescent="0.25">
      <c r="A312" s="56" t="s">
        <v>521</v>
      </c>
      <c r="B312" s="58" t="s">
        <v>32</v>
      </c>
      <c r="C312" s="57" t="s">
        <v>758</v>
      </c>
      <c r="D312" s="57" t="s">
        <v>141</v>
      </c>
      <c r="E312" s="58" t="s">
        <v>903</v>
      </c>
      <c r="F312" s="65" t="s">
        <v>145</v>
      </c>
      <c r="G312" s="57"/>
      <c r="H312" s="57"/>
      <c r="I312" s="57" t="s">
        <v>1350</v>
      </c>
      <c r="J312" s="57" t="s">
        <v>150</v>
      </c>
      <c r="K312" s="57"/>
      <c r="L312" s="57"/>
      <c r="M312" s="57"/>
      <c r="N312" s="57"/>
      <c r="O312" s="58" t="s">
        <v>903</v>
      </c>
      <c r="P312" s="58" t="s">
        <v>1182</v>
      </c>
      <c r="Q312" s="57">
        <f t="shared" si="5"/>
        <v>66540.786752</v>
      </c>
      <c r="R312" s="58" t="s">
        <v>903</v>
      </c>
      <c r="S312" s="58" t="s">
        <v>951</v>
      </c>
      <c r="T312" s="57" t="s">
        <v>141</v>
      </c>
      <c r="U312" s="58" t="s">
        <v>951</v>
      </c>
      <c r="V312" s="61">
        <v>57362.747200000005</v>
      </c>
      <c r="W312" s="7"/>
    </row>
    <row r="313" spans="1:23" s="6" customFormat="1" x14ac:dyDescent="0.25">
      <c r="A313" s="56" t="s">
        <v>521</v>
      </c>
      <c r="B313" s="58" t="s">
        <v>421</v>
      </c>
      <c r="C313" s="57" t="s">
        <v>759</v>
      </c>
      <c r="D313" s="57" t="s">
        <v>141</v>
      </c>
      <c r="E313" s="58" t="s">
        <v>898</v>
      </c>
      <c r="F313" s="65" t="s">
        <v>145</v>
      </c>
      <c r="G313" s="57"/>
      <c r="H313" s="57"/>
      <c r="I313" s="57" t="s">
        <v>1350</v>
      </c>
      <c r="J313" s="57" t="s">
        <v>150</v>
      </c>
      <c r="K313" s="57"/>
      <c r="L313" s="57"/>
      <c r="M313" s="57"/>
      <c r="N313" s="57"/>
      <c r="O313" s="58" t="s">
        <v>898</v>
      </c>
      <c r="P313" s="58" t="s">
        <v>1183</v>
      </c>
      <c r="Q313" s="57">
        <f t="shared" si="5"/>
        <v>725924.64945600007</v>
      </c>
      <c r="R313" s="58" t="s">
        <v>898</v>
      </c>
      <c r="S313" s="58" t="s">
        <v>952</v>
      </c>
      <c r="T313" s="57" t="s">
        <v>141</v>
      </c>
      <c r="U313" s="58" t="s">
        <v>952</v>
      </c>
      <c r="V313" s="61">
        <v>625797.11160000006</v>
      </c>
      <c r="W313" s="7"/>
    </row>
    <row r="314" spans="1:23" s="6" customFormat="1" x14ac:dyDescent="0.25">
      <c r="A314" s="56" t="s">
        <v>521</v>
      </c>
      <c r="B314" s="58" t="s">
        <v>422</v>
      </c>
      <c r="C314" s="57" t="s">
        <v>760</v>
      </c>
      <c r="D314" s="57" t="s">
        <v>141</v>
      </c>
      <c r="E314" s="58" t="s">
        <v>898</v>
      </c>
      <c r="F314" s="65" t="s">
        <v>145</v>
      </c>
      <c r="G314" s="57"/>
      <c r="H314" s="57"/>
      <c r="I314" s="57" t="s">
        <v>1350</v>
      </c>
      <c r="J314" s="57" t="s">
        <v>150</v>
      </c>
      <c r="K314" s="57"/>
      <c r="L314" s="57"/>
      <c r="M314" s="57"/>
      <c r="N314" s="57"/>
      <c r="O314" s="58" t="s">
        <v>898</v>
      </c>
      <c r="P314" s="58" t="s">
        <v>1184</v>
      </c>
      <c r="Q314" s="57">
        <f t="shared" si="5"/>
        <v>172608</v>
      </c>
      <c r="R314" s="58" t="s">
        <v>898</v>
      </c>
      <c r="S314" s="58" t="s">
        <v>915</v>
      </c>
      <c r="T314" s="57" t="s">
        <v>141</v>
      </c>
      <c r="U314" s="58" t="s">
        <v>915</v>
      </c>
      <c r="V314" s="61">
        <v>148800</v>
      </c>
      <c r="W314" s="7"/>
    </row>
    <row r="315" spans="1:23" s="6" customFormat="1" x14ac:dyDescent="0.25">
      <c r="A315" s="56" t="s">
        <v>521</v>
      </c>
      <c r="B315" s="58" t="s">
        <v>231</v>
      </c>
      <c r="C315" s="57" t="s">
        <v>761</v>
      </c>
      <c r="D315" s="57" t="s">
        <v>141</v>
      </c>
      <c r="E315" s="58" t="s">
        <v>901</v>
      </c>
      <c r="F315" s="65" t="s">
        <v>145</v>
      </c>
      <c r="G315" s="57"/>
      <c r="H315" s="57"/>
      <c r="I315" s="57" t="s">
        <v>1350</v>
      </c>
      <c r="J315" s="57" t="s">
        <v>150</v>
      </c>
      <c r="K315" s="57"/>
      <c r="L315" s="57"/>
      <c r="M315" s="57"/>
      <c r="N315" s="57"/>
      <c r="O315" s="58" t="s">
        <v>901</v>
      </c>
      <c r="P315" s="58" t="s">
        <v>1185</v>
      </c>
      <c r="Q315" s="57">
        <f t="shared" si="5"/>
        <v>206172.49559999999</v>
      </c>
      <c r="R315" s="58" t="s">
        <v>901</v>
      </c>
      <c r="S315" s="58" t="s">
        <v>940</v>
      </c>
      <c r="T315" s="57" t="s">
        <v>141</v>
      </c>
      <c r="U315" s="58" t="s">
        <v>940</v>
      </c>
      <c r="V315" s="61">
        <v>177734.91</v>
      </c>
      <c r="W315" s="7"/>
    </row>
    <row r="316" spans="1:23" s="6" customFormat="1" x14ac:dyDescent="0.25">
      <c r="A316" s="56" t="s">
        <v>521</v>
      </c>
      <c r="B316" s="58" t="s">
        <v>234</v>
      </c>
      <c r="C316" s="57" t="s">
        <v>762</v>
      </c>
      <c r="D316" s="57" t="s">
        <v>141</v>
      </c>
      <c r="E316" s="58" t="s">
        <v>901</v>
      </c>
      <c r="F316" s="65" t="s">
        <v>145</v>
      </c>
      <c r="G316" s="57"/>
      <c r="H316" s="57"/>
      <c r="I316" s="57" t="s">
        <v>1399</v>
      </c>
      <c r="J316" s="57" t="s">
        <v>150</v>
      </c>
      <c r="K316" s="57"/>
      <c r="L316" s="57"/>
      <c r="M316" s="57"/>
      <c r="N316" s="57"/>
      <c r="O316" s="58" t="s">
        <v>901</v>
      </c>
      <c r="P316" s="58" t="s">
        <v>1186</v>
      </c>
      <c r="Q316" s="57">
        <f t="shared" si="5"/>
        <v>2199999.9951999998</v>
      </c>
      <c r="R316" s="58" t="s">
        <v>901</v>
      </c>
      <c r="S316" s="58" t="s">
        <v>937</v>
      </c>
      <c r="T316" s="57" t="s">
        <v>141</v>
      </c>
      <c r="U316" s="58" t="s">
        <v>937</v>
      </c>
      <c r="V316" s="61">
        <v>1896551.72</v>
      </c>
      <c r="W316" s="7"/>
    </row>
    <row r="317" spans="1:23" s="6" customFormat="1" x14ac:dyDescent="0.25">
      <c r="A317" s="56" t="s">
        <v>521</v>
      </c>
      <c r="B317" s="58" t="s">
        <v>234</v>
      </c>
      <c r="C317" s="57" t="s">
        <v>762</v>
      </c>
      <c r="D317" s="57" t="s">
        <v>141</v>
      </c>
      <c r="E317" s="58" t="s">
        <v>901</v>
      </c>
      <c r="F317" s="65" t="s">
        <v>145</v>
      </c>
      <c r="G317" s="57"/>
      <c r="H317" s="57"/>
      <c r="I317" s="57" t="s">
        <v>1327</v>
      </c>
      <c r="J317" s="57" t="s">
        <v>150</v>
      </c>
      <c r="K317" s="57"/>
      <c r="L317" s="57"/>
      <c r="M317" s="57"/>
      <c r="N317" s="57"/>
      <c r="O317" s="58" t="s">
        <v>901</v>
      </c>
      <c r="P317" s="58" t="s">
        <v>1187</v>
      </c>
      <c r="Q317" s="57">
        <f t="shared" si="5"/>
        <v>3337840.0047999998</v>
      </c>
      <c r="R317" s="58" t="s">
        <v>901</v>
      </c>
      <c r="S317" s="58" t="s">
        <v>937</v>
      </c>
      <c r="T317" s="57" t="s">
        <v>141</v>
      </c>
      <c r="U317" s="58" t="s">
        <v>937</v>
      </c>
      <c r="V317" s="61">
        <v>2877448.28</v>
      </c>
      <c r="W317" s="7"/>
    </row>
    <row r="318" spans="1:23" s="6" customFormat="1" x14ac:dyDescent="0.25">
      <c r="A318" s="56" t="s">
        <v>521</v>
      </c>
      <c r="B318" s="58" t="s">
        <v>423</v>
      </c>
      <c r="C318" s="57" t="s">
        <v>763</v>
      </c>
      <c r="D318" s="57" t="s">
        <v>141</v>
      </c>
      <c r="E318" s="58" t="s">
        <v>901</v>
      </c>
      <c r="F318" s="65" t="s">
        <v>145</v>
      </c>
      <c r="G318" s="57"/>
      <c r="H318" s="57"/>
      <c r="I318" s="57" t="s">
        <v>1357</v>
      </c>
      <c r="J318" s="57" t="s">
        <v>150</v>
      </c>
      <c r="K318" s="57"/>
      <c r="L318" s="57"/>
      <c r="M318" s="57"/>
      <c r="N318" s="57"/>
      <c r="O318" s="58" t="s">
        <v>901</v>
      </c>
      <c r="P318" s="58" t="s">
        <v>1188</v>
      </c>
      <c r="Q318" s="57">
        <f t="shared" si="5"/>
        <v>647280</v>
      </c>
      <c r="R318" s="58" t="s">
        <v>901</v>
      </c>
      <c r="S318" s="58" t="s">
        <v>942</v>
      </c>
      <c r="T318" s="57" t="s">
        <v>141</v>
      </c>
      <c r="U318" s="58" t="s">
        <v>942</v>
      </c>
      <c r="V318" s="61">
        <v>558000</v>
      </c>
      <c r="W318" s="7"/>
    </row>
    <row r="319" spans="1:23" s="6" customFormat="1" x14ac:dyDescent="0.25">
      <c r="A319" s="56" t="s">
        <v>521</v>
      </c>
      <c r="B319" s="58" t="s">
        <v>32</v>
      </c>
      <c r="C319" s="57" t="s">
        <v>764</v>
      </c>
      <c r="D319" s="57" t="s">
        <v>141</v>
      </c>
      <c r="E319" s="58" t="s">
        <v>901</v>
      </c>
      <c r="F319" s="65" t="s">
        <v>145</v>
      </c>
      <c r="G319" s="57"/>
      <c r="H319" s="57"/>
      <c r="I319" s="57" t="s">
        <v>1357</v>
      </c>
      <c r="J319" s="57" t="s">
        <v>150</v>
      </c>
      <c r="K319" s="57"/>
      <c r="L319" s="57"/>
      <c r="M319" s="57"/>
      <c r="N319" s="57"/>
      <c r="O319" s="58" t="s">
        <v>901</v>
      </c>
      <c r="P319" s="58" t="s">
        <v>1189</v>
      </c>
      <c r="Q319" s="57">
        <f t="shared" si="5"/>
        <v>575360</v>
      </c>
      <c r="R319" s="58" t="s">
        <v>901</v>
      </c>
      <c r="S319" s="58" t="s">
        <v>942</v>
      </c>
      <c r="T319" s="57" t="s">
        <v>141</v>
      </c>
      <c r="U319" s="58" t="s">
        <v>942</v>
      </c>
      <c r="V319" s="61">
        <v>496000</v>
      </c>
      <c r="W319" s="7"/>
    </row>
    <row r="320" spans="1:23" s="6" customFormat="1" x14ac:dyDescent="0.25">
      <c r="A320" s="56" t="s">
        <v>521</v>
      </c>
      <c r="B320" s="58" t="s">
        <v>424</v>
      </c>
      <c r="C320" s="57" t="s">
        <v>765</v>
      </c>
      <c r="D320" s="57" t="s">
        <v>141</v>
      </c>
      <c r="E320" s="58" t="s">
        <v>901</v>
      </c>
      <c r="F320" s="65" t="s">
        <v>145</v>
      </c>
      <c r="G320" s="57"/>
      <c r="H320" s="57"/>
      <c r="I320" s="57" t="s">
        <v>1330</v>
      </c>
      <c r="J320" s="57" t="s">
        <v>150</v>
      </c>
      <c r="K320" s="57"/>
      <c r="L320" s="57"/>
      <c r="M320" s="57"/>
      <c r="N320" s="57"/>
      <c r="O320" s="58" t="s">
        <v>901</v>
      </c>
      <c r="P320" s="58" t="s">
        <v>1190</v>
      </c>
      <c r="Q320" s="57">
        <f t="shared" si="5"/>
        <v>2499999.9956</v>
      </c>
      <c r="R320" s="58" t="s">
        <v>901</v>
      </c>
      <c r="S320" s="58" t="s">
        <v>937</v>
      </c>
      <c r="T320" s="57" t="s">
        <v>141</v>
      </c>
      <c r="U320" s="58" t="s">
        <v>937</v>
      </c>
      <c r="V320" s="61">
        <v>2155172.41</v>
      </c>
      <c r="W320" s="7"/>
    </row>
    <row r="321" spans="1:23" s="6" customFormat="1" x14ac:dyDescent="0.25">
      <c r="A321" s="56" t="s">
        <v>521</v>
      </c>
      <c r="B321" s="58" t="s">
        <v>424</v>
      </c>
      <c r="C321" s="57" t="s">
        <v>765</v>
      </c>
      <c r="D321" s="57" t="s">
        <v>141</v>
      </c>
      <c r="E321" s="58" t="s">
        <v>901</v>
      </c>
      <c r="F321" s="65" t="s">
        <v>145</v>
      </c>
      <c r="G321" s="57"/>
      <c r="H321" s="57"/>
      <c r="I321" s="57" t="s">
        <v>1329</v>
      </c>
      <c r="J321" s="57" t="s">
        <v>150</v>
      </c>
      <c r="K321" s="57"/>
      <c r="L321" s="57"/>
      <c r="M321" s="57"/>
      <c r="N321" s="57"/>
      <c r="O321" s="58" t="s">
        <v>901</v>
      </c>
      <c r="P321" s="58" t="s">
        <v>1191</v>
      </c>
      <c r="Q321" s="57">
        <f t="shared" si="5"/>
        <v>2900000</v>
      </c>
      <c r="R321" s="58" t="s">
        <v>901</v>
      </c>
      <c r="S321" s="58" t="s">
        <v>937</v>
      </c>
      <c r="T321" s="57" t="s">
        <v>141</v>
      </c>
      <c r="U321" s="58" t="s">
        <v>937</v>
      </c>
      <c r="V321" s="61">
        <v>2500000</v>
      </c>
      <c r="W321" s="7"/>
    </row>
    <row r="322" spans="1:23" s="6" customFormat="1" x14ac:dyDescent="0.25">
      <c r="A322" s="56" t="s">
        <v>521</v>
      </c>
      <c r="B322" s="58" t="s">
        <v>424</v>
      </c>
      <c r="C322" s="57" t="s">
        <v>765</v>
      </c>
      <c r="D322" s="57" t="s">
        <v>141</v>
      </c>
      <c r="E322" s="58" t="s">
        <v>901</v>
      </c>
      <c r="F322" s="65" t="s">
        <v>145</v>
      </c>
      <c r="G322" s="57"/>
      <c r="H322" s="57"/>
      <c r="I322" s="57" t="s">
        <v>1342</v>
      </c>
      <c r="J322" s="57" t="s">
        <v>150</v>
      </c>
      <c r="K322" s="57"/>
      <c r="L322" s="57"/>
      <c r="M322" s="57"/>
      <c r="N322" s="57"/>
      <c r="O322" s="58" t="s">
        <v>901</v>
      </c>
      <c r="P322" s="58" t="s">
        <v>1192</v>
      </c>
      <c r="Q322" s="57">
        <f t="shared" si="5"/>
        <v>3036216.0043999995</v>
      </c>
      <c r="R322" s="58" t="s">
        <v>901</v>
      </c>
      <c r="S322" s="58" t="s">
        <v>937</v>
      </c>
      <c r="T322" s="57" t="s">
        <v>141</v>
      </c>
      <c r="U322" s="58" t="s">
        <v>937</v>
      </c>
      <c r="V322" s="61">
        <v>2617427.59</v>
      </c>
      <c r="W322" s="7"/>
    </row>
    <row r="323" spans="1:23" s="6" customFormat="1" x14ac:dyDescent="0.25">
      <c r="A323" s="56" t="s">
        <v>521</v>
      </c>
      <c r="B323" s="58" t="s">
        <v>231</v>
      </c>
      <c r="C323" s="57" t="s">
        <v>766</v>
      </c>
      <c r="D323" s="57" t="s">
        <v>141</v>
      </c>
      <c r="E323" s="58" t="s">
        <v>898</v>
      </c>
      <c r="F323" s="65" t="s">
        <v>145</v>
      </c>
      <c r="G323" s="57"/>
      <c r="H323" s="57"/>
      <c r="I323" s="57" t="s">
        <v>1332</v>
      </c>
      <c r="J323" s="57" t="s">
        <v>150</v>
      </c>
      <c r="K323" s="57"/>
      <c r="L323" s="57"/>
      <c r="M323" s="57"/>
      <c r="N323" s="57"/>
      <c r="O323" s="58" t="s">
        <v>898</v>
      </c>
      <c r="P323" s="58" t="s">
        <v>1193</v>
      </c>
      <c r="Q323" s="57">
        <f t="shared" si="5"/>
        <v>98458.724527999992</v>
      </c>
      <c r="R323" s="58" t="s">
        <v>898</v>
      </c>
      <c r="S323" s="58" t="s">
        <v>953</v>
      </c>
      <c r="T323" s="57" t="s">
        <v>141</v>
      </c>
      <c r="U323" s="58" t="s">
        <v>953</v>
      </c>
      <c r="V323" s="61">
        <v>84878.210800000001</v>
      </c>
      <c r="W323" s="7"/>
    </row>
    <row r="324" spans="1:23" s="6" customFormat="1" x14ac:dyDescent="0.25">
      <c r="A324" s="56" t="s">
        <v>521</v>
      </c>
      <c r="B324" s="58" t="s">
        <v>425</v>
      </c>
      <c r="C324" s="57" t="s">
        <v>767</v>
      </c>
      <c r="D324" s="57" t="s">
        <v>141</v>
      </c>
      <c r="E324" s="58" t="s">
        <v>898</v>
      </c>
      <c r="F324" s="65" t="s">
        <v>145</v>
      </c>
      <c r="G324" s="57"/>
      <c r="H324" s="57"/>
      <c r="I324" s="57" t="s">
        <v>1391</v>
      </c>
      <c r="J324" s="57" t="s">
        <v>150</v>
      </c>
      <c r="K324" s="57"/>
      <c r="L324" s="57"/>
      <c r="M324" s="57"/>
      <c r="N324" s="57"/>
      <c r="O324" s="58" t="s">
        <v>898</v>
      </c>
      <c r="P324" s="58" t="s">
        <v>1194</v>
      </c>
      <c r="Q324" s="57">
        <f t="shared" si="5"/>
        <v>60162.173183999999</v>
      </c>
      <c r="R324" s="58" t="s">
        <v>898</v>
      </c>
      <c r="S324" s="58" t="s">
        <v>953</v>
      </c>
      <c r="T324" s="57" t="s">
        <v>141</v>
      </c>
      <c r="U324" s="58" t="s">
        <v>953</v>
      </c>
      <c r="V324" s="61">
        <v>51863.9424</v>
      </c>
      <c r="W324" s="7"/>
    </row>
    <row r="325" spans="1:23" s="6" customFormat="1" x14ac:dyDescent="0.25">
      <c r="A325" s="56" t="s">
        <v>521</v>
      </c>
      <c r="B325" s="58" t="s">
        <v>426</v>
      </c>
      <c r="C325" s="57" t="s">
        <v>768</v>
      </c>
      <c r="D325" s="57" t="s">
        <v>141</v>
      </c>
      <c r="E325" s="58" t="s">
        <v>898</v>
      </c>
      <c r="F325" s="65" t="s">
        <v>145</v>
      </c>
      <c r="G325" s="57"/>
      <c r="H325" s="57"/>
      <c r="I325" s="57" t="s">
        <v>1391</v>
      </c>
      <c r="J325" s="57" t="s">
        <v>150</v>
      </c>
      <c r="K325" s="57"/>
      <c r="L325" s="57"/>
      <c r="M325" s="57"/>
      <c r="N325" s="57"/>
      <c r="O325" s="58" t="s">
        <v>898</v>
      </c>
      <c r="P325" s="58" t="s">
        <v>1195</v>
      </c>
      <c r="Q325" s="57">
        <f t="shared" si="5"/>
        <v>376793.92878399999</v>
      </c>
      <c r="R325" s="58" t="s">
        <v>898</v>
      </c>
      <c r="S325" s="58" t="s">
        <v>932</v>
      </c>
      <c r="T325" s="57" t="s">
        <v>141</v>
      </c>
      <c r="U325" s="58" t="s">
        <v>932</v>
      </c>
      <c r="V325" s="61">
        <v>324822.35240000003</v>
      </c>
      <c r="W325" s="7"/>
    </row>
    <row r="326" spans="1:23" s="6" customFormat="1" x14ac:dyDescent="0.25">
      <c r="A326" s="56" t="s">
        <v>521</v>
      </c>
      <c r="B326" s="58" t="s">
        <v>427</v>
      </c>
      <c r="C326" s="57" t="s">
        <v>769</v>
      </c>
      <c r="D326" s="57" t="s">
        <v>141</v>
      </c>
      <c r="E326" s="58" t="s">
        <v>898</v>
      </c>
      <c r="F326" s="65" t="s">
        <v>145</v>
      </c>
      <c r="G326" s="57"/>
      <c r="H326" s="57"/>
      <c r="I326" s="57" t="s">
        <v>1391</v>
      </c>
      <c r="J326" s="57" t="s">
        <v>150</v>
      </c>
      <c r="K326" s="57"/>
      <c r="L326" s="57"/>
      <c r="M326" s="57"/>
      <c r="N326" s="57"/>
      <c r="O326" s="58" t="s">
        <v>898</v>
      </c>
      <c r="P326" s="58" t="s">
        <v>1196</v>
      </c>
      <c r="Q326" s="57">
        <f t="shared" si="5"/>
        <v>88825.198751999982</v>
      </c>
      <c r="R326" s="58" t="s">
        <v>898</v>
      </c>
      <c r="S326" s="58" t="s">
        <v>953</v>
      </c>
      <c r="T326" s="57" t="s">
        <v>141</v>
      </c>
      <c r="U326" s="58" t="s">
        <v>953</v>
      </c>
      <c r="V326" s="61">
        <v>76573.447199999995</v>
      </c>
      <c r="W326" s="7"/>
    </row>
    <row r="327" spans="1:23" s="6" customFormat="1" x14ac:dyDescent="0.25">
      <c r="A327" s="56" t="s">
        <v>521</v>
      </c>
      <c r="B327" s="58" t="s">
        <v>229</v>
      </c>
      <c r="C327" s="57" t="s">
        <v>770</v>
      </c>
      <c r="D327" s="57" t="s">
        <v>141</v>
      </c>
      <c r="E327" s="58" t="s">
        <v>900</v>
      </c>
      <c r="F327" s="65" t="s">
        <v>145</v>
      </c>
      <c r="G327" s="57"/>
      <c r="H327" s="57"/>
      <c r="I327" s="57" t="s">
        <v>1400</v>
      </c>
      <c r="J327" s="57" t="s">
        <v>150</v>
      </c>
      <c r="K327" s="57"/>
      <c r="L327" s="57"/>
      <c r="M327" s="57"/>
      <c r="N327" s="57"/>
      <c r="O327" s="58" t="s">
        <v>900</v>
      </c>
      <c r="P327" s="58" t="s">
        <v>1197</v>
      </c>
      <c r="Q327" s="57">
        <f t="shared" si="5"/>
        <v>1033344.8770719998</v>
      </c>
      <c r="R327" s="58" t="s">
        <v>900</v>
      </c>
      <c r="S327" s="58" t="s">
        <v>929</v>
      </c>
      <c r="T327" s="57" t="s">
        <v>141</v>
      </c>
      <c r="U327" s="58" t="s">
        <v>929</v>
      </c>
      <c r="V327" s="61">
        <v>890814.54919999989</v>
      </c>
      <c r="W327" s="7"/>
    </row>
    <row r="328" spans="1:23" s="6" customFormat="1" x14ac:dyDescent="0.25">
      <c r="A328" s="56" t="s">
        <v>521</v>
      </c>
      <c r="B328" s="58" t="s">
        <v>389</v>
      </c>
      <c r="C328" s="57" t="s">
        <v>771</v>
      </c>
      <c r="D328" s="57" t="s">
        <v>141</v>
      </c>
      <c r="E328" s="58" t="s">
        <v>898</v>
      </c>
      <c r="F328" s="65" t="s">
        <v>145</v>
      </c>
      <c r="G328" s="57"/>
      <c r="H328" s="57"/>
      <c r="I328" s="57" t="s">
        <v>1401</v>
      </c>
      <c r="J328" s="57" t="s">
        <v>150</v>
      </c>
      <c r="K328" s="57"/>
      <c r="L328" s="57"/>
      <c r="M328" s="57"/>
      <c r="N328" s="57"/>
      <c r="O328" s="58" t="s">
        <v>898</v>
      </c>
      <c r="P328" s="58" t="s">
        <v>1198</v>
      </c>
      <c r="Q328" s="57">
        <f t="shared" si="5"/>
        <v>3143623.1999999997</v>
      </c>
      <c r="R328" s="58" t="s">
        <v>898</v>
      </c>
      <c r="S328" s="58" t="s">
        <v>916</v>
      </c>
      <c r="T328" s="57" t="s">
        <v>141</v>
      </c>
      <c r="U328" s="58" t="s">
        <v>916</v>
      </c>
      <c r="V328" s="61">
        <v>2710020</v>
      </c>
      <c r="W328" s="7"/>
    </row>
    <row r="329" spans="1:23" s="6" customFormat="1" x14ac:dyDescent="0.25">
      <c r="A329" s="56" t="s">
        <v>521</v>
      </c>
      <c r="B329" s="58" t="s">
        <v>417</v>
      </c>
      <c r="C329" s="57" t="s">
        <v>772</v>
      </c>
      <c r="D329" s="57" t="s">
        <v>141</v>
      </c>
      <c r="E329" s="58" t="s">
        <v>898</v>
      </c>
      <c r="F329" s="65" t="s">
        <v>145</v>
      </c>
      <c r="G329" s="57"/>
      <c r="H329" s="57"/>
      <c r="I329" s="57" t="s">
        <v>1401</v>
      </c>
      <c r="J329" s="57" t="s">
        <v>150</v>
      </c>
      <c r="K329" s="57"/>
      <c r="L329" s="57"/>
      <c r="M329" s="57"/>
      <c r="N329" s="57"/>
      <c r="O329" s="58" t="s">
        <v>898</v>
      </c>
      <c r="P329" s="58" t="s">
        <v>1199</v>
      </c>
      <c r="Q329" s="57">
        <f t="shared" si="5"/>
        <v>526140.93319999997</v>
      </c>
      <c r="R329" s="58" t="s">
        <v>898</v>
      </c>
      <c r="S329" s="58" t="s">
        <v>919</v>
      </c>
      <c r="T329" s="57" t="s">
        <v>141</v>
      </c>
      <c r="U329" s="58" t="s">
        <v>919</v>
      </c>
      <c r="V329" s="61">
        <v>453569.77</v>
      </c>
      <c r="W329" s="7"/>
    </row>
    <row r="330" spans="1:23" s="6" customFormat="1" x14ac:dyDescent="0.25">
      <c r="A330" s="56" t="s">
        <v>521</v>
      </c>
      <c r="B330" s="58" t="s">
        <v>234</v>
      </c>
      <c r="C330" s="57" t="s">
        <v>773</v>
      </c>
      <c r="D330" s="57" t="s">
        <v>141</v>
      </c>
      <c r="E330" s="58" t="s">
        <v>900</v>
      </c>
      <c r="F330" s="65" t="s">
        <v>145</v>
      </c>
      <c r="G330" s="57"/>
      <c r="H330" s="57"/>
      <c r="I330" s="57" t="s">
        <v>1338</v>
      </c>
      <c r="J330" s="57" t="s">
        <v>150</v>
      </c>
      <c r="K330" s="57"/>
      <c r="L330" s="57"/>
      <c r="M330" s="57"/>
      <c r="N330" s="57"/>
      <c r="O330" s="58" t="s">
        <v>900</v>
      </c>
      <c r="P330" s="58" t="s">
        <v>1200</v>
      </c>
      <c r="Q330" s="57">
        <f t="shared" si="5"/>
        <v>3164480</v>
      </c>
      <c r="R330" s="58" t="s">
        <v>900</v>
      </c>
      <c r="S330" s="58" t="s">
        <v>930</v>
      </c>
      <c r="T330" s="57" t="s">
        <v>141</v>
      </c>
      <c r="U330" s="58" t="s">
        <v>930</v>
      </c>
      <c r="V330" s="61">
        <v>2728000</v>
      </c>
      <c r="W330" s="7"/>
    </row>
    <row r="331" spans="1:23" s="6" customFormat="1" x14ac:dyDescent="0.25">
      <c r="A331" s="56" t="s">
        <v>521</v>
      </c>
      <c r="B331" s="58" t="s">
        <v>234</v>
      </c>
      <c r="C331" s="57" t="s">
        <v>774</v>
      </c>
      <c r="D331" s="57" t="s">
        <v>141</v>
      </c>
      <c r="E331" s="58" t="s">
        <v>900</v>
      </c>
      <c r="F331" s="65" t="s">
        <v>145</v>
      </c>
      <c r="G331" s="57"/>
      <c r="H331" s="57"/>
      <c r="I331" s="57" t="s">
        <v>1338</v>
      </c>
      <c r="J331" s="57" t="s">
        <v>150</v>
      </c>
      <c r="K331" s="57"/>
      <c r="L331" s="57"/>
      <c r="M331" s="57"/>
      <c r="N331" s="57"/>
      <c r="O331" s="58" t="s">
        <v>900</v>
      </c>
      <c r="P331" s="58" t="s">
        <v>1201</v>
      </c>
      <c r="Q331" s="57">
        <f t="shared" si="5"/>
        <v>1762327.4944</v>
      </c>
      <c r="R331" s="58" t="s">
        <v>900</v>
      </c>
      <c r="S331" s="58" t="s">
        <v>938</v>
      </c>
      <c r="T331" s="57" t="s">
        <v>141</v>
      </c>
      <c r="U331" s="58" t="s">
        <v>938</v>
      </c>
      <c r="V331" s="61">
        <v>1519247.84</v>
      </c>
      <c r="W331" s="7"/>
    </row>
    <row r="332" spans="1:23" s="6" customFormat="1" x14ac:dyDescent="0.25">
      <c r="A332" s="56" t="s">
        <v>521</v>
      </c>
      <c r="B332" s="58" t="s">
        <v>428</v>
      </c>
      <c r="C332" s="57" t="s">
        <v>775</v>
      </c>
      <c r="D332" s="57" t="s">
        <v>141</v>
      </c>
      <c r="E332" s="58" t="s">
        <v>901</v>
      </c>
      <c r="F332" s="65" t="s">
        <v>145</v>
      </c>
      <c r="G332" s="57"/>
      <c r="H332" s="57"/>
      <c r="I332" s="57" t="s">
        <v>1336</v>
      </c>
      <c r="J332" s="57" t="s">
        <v>150</v>
      </c>
      <c r="K332" s="57"/>
      <c r="L332" s="57"/>
      <c r="M332" s="57"/>
      <c r="N332" s="57"/>
      <c r="O332" s="58" t="s">
        <v>901</v>
      </c>
      <c r="P332" s="58" t="s">
        <v>1202</v>
      </c>
      <c r="Q332" s="57">
        <f t="shared" si="5"/>
        <v>200857.77324799998</v>
      </c>
      <c r="R332" s="58" t="s">
        <v>901</v>
      </c>
      <c r="S332" s="58" t="s">
        <v>940</v>
      </c>
      <c r="T332" s="57" t="s">
        <v>141</v>
      </c>
      <c r="U332" s="58" t="s">
        <v>940</v>
      </c>
      <c r="V332" s="61">
        <v>173153.25279999999</v>
      </c>
      <c r="W332" s="7"/>
    </row>
    <row r="333" spans="1:23" s="6" customFormat="1" x14ac:dyDescent="0.25">
      <c r="A333" s="56" t="s">
        <v>521</v>
      </c>
      <c r="B333" s="58" t="s">
        <v>429</v>
      </c>
      <c r="C333" s="57" t="s">
        <v>776</v>
      </c>
      <c r="D333" s="57" t="s">
        <v>141</v>
      </c>
      <c r="E333" s="58" t="s">
        <v>901</v>
      </c>
      <c r="F333" s="65" t="s">
        <v>145</v>
      </c>
      <c r="G333" s="57"/>
      <c r="H333" s="57"/>
      <c r="I333" s="57" t="s">
        <v>1402</v>
      </c>
      <c r="J333" s="57" t="s">
        <v>150</v>
      </c>
      <c r="K333" s="57"/>
      <c r="L333" s="57"/>
      <c r="M333" s="57"/>
      <c r="N333" s="57"/>
      <c r="O333" s="58" t="s">
        <v>901</v>
      </c>
      <c r="P333" s="58" t="s">
        <v>1203</v>
      </c>
      <c r="Q333" s="57">
        <f t="shared" si="5"/>
        <v>3459351.9999999995</v>
      </c>
      <c r="R333" s="58" t="s">
        <v>901</v>
      </c>
      <c r="S333" s="58" t="s">
        <v>937</v>
      </c>
      <c r="T333" s="57" t="s">
        <v>141</v>
      </c>
      <c r="U333" s="58" t="s">
        <v>937</v>
      </c>
      <c r="V333" s="61">
        <v>2982200</v>
      </c>
      <c r="W333" s="7"/>
    </row>
    <row r="334" spans="1:23" s="6" customFormat="1" x14ac:dyDescent="0.25">
      <c r="A334" s="56" t="s">
        <v>521</v>
      </c>
      <c r="B334" s="58" t="s">
        <v>430</v>
      </c>
      <c r="C334" s="57" t="s">
        <v>777</v>
      </c>
      <c r="D334" s="57" t="s">
        <v>141</v>
      </c>
      <c r="E334" s="58" t="s">
        <v>898</v>
      </c>
      <c r="F334" s="65" t="s">
        <v>145</v>
      </c>
      <c r="G334" s="57"/>
      <c r="H334" s="57"/>
      <c r="I334" s="57" t="s">
        <v>1346</v>
      </c>
      <c r="J334" s="57" t="s">
        <v>150</v>
      </c>
      <c r="K334" s="57"/>
      <c r="L334" s="57"/>
      <c r="M334" s="57"/>
      <c r="N334" s="57"/>
      <c r="O334" s="58" t="s">
        <v>898</v>
      </c>
      <c r="P334" s="58" t="s">
        <v>1204</v>
      </c>
      <c r="Q334" s="57">
        <f t="shared" si="5"/>
        <v>3999525.3925925922</v>
      </c>
      <c r="R334" s="58" t="s">
        <v>898</v>
      </c>
      <c r="S334" s="58" t="s">
        <v>916</v>
      </c>
      <c r="T334" s="57" t="s">
        <v>141</v>
      </c>
      <c r="U334" s="58" t="s">
        <v>916</v>
      </c>
      <c r="V334" s="61">
        <v>3447866.717752235</v>
      </c>
      <c r="W334" s="7"/>
    </row>
    <row r="335" spans="1:23" s="6" customFormat="1" x14ac:dyDescent="0.25">
      <c r="A335" s="56" t="s">
        <v>521</v>
      </c>
      <c r="B335" s="58" t="s">
        <v>431</v>
      </c>
      <c r="C335" s="57" t="s">
        <v>778</v>
      </c>
      <c r="D335" s="57" t="s">
        <v>141</v>
      </c>
      <c r="E335" s="58" t="s">
        <v>898</v>
      </c>
      <c r="F335" s="65" t="s">
        <v>145</v>
      </c>
      <c r="G335" s="57"/>
      <c r="H335" s="57"/>
      <c r="I335" s="57" t="s">
        <v>1346</v>
      </c>
      <c r="J335" s="57" t="s">
        <v>150</v>
      </c>
      <c r="K335" s="57"/>
      <c r="L335" s="57"/>
      <c r="M335" s="57"/>
      <c r="N335" s="57"/>
      <c r="O335" s="58" t="s">
        <v>898</v>
      </c>
      <c r="P335" s="58" t="s">
        <v>1205</v>
      </c>
      <c r="Q335" s="57">
        <f t="shared" si="5"/>
        <v>775110.09759999998</v>
      </c>
      <c r="R335" s="58" t="s">
        <v>898</v>
      </c>
      <c r="S335" s="58" t="s">
        <v>954</v>
      </c>
      <c r="T335" s="57" t="s">
        <v>141</v>
      </c>
      <c r="U335" s="58" t="s">
        <v>954</v>
      </c>
      <c r="V335" s="61">
        <v>668198.36</v>
      </c>
      <c r="W335" s="7"/>
    </row>
    <row r="336" spans="1:23" s="6" customFormat="1" x14ac:dyDescent="0.25">
      <c r="A336" s="56" t="s">
        <v>521</v>
      </c>
      <c r="B336" s="58" t="s">
        <v>37</v>
      </c>
      <c r="C336" s="57" t="s">
        <v>779</v>
      </c>
      <c r="D336" s="57" t="s">
        <v>141</v>
      </c>
      <c r="E336" s="58" t="s">
        <v>904</v>
      </c>
      <c r="F336" s="65" t="s">
        <v>145</v>
      </c>
      <c r="G336" s="57"/>
      <c r="H336" s="57"/>
      <c r="I336" s="57" t="s">
        <v>1334</v>
      </c>
      <c r="J336" s="57" t="s">
        <v>150</v>
      </c>
      <c r="K336" s="57"/>
      <c r="L336" s="57"/>
      <c r="M336" s="57"/>
      <c r="N336" s="57"/>
      <c r="O336" s="58" t="s">
        <v>904</v>
      </c>
      <c r="P336" s="58" t="s">
        <v>1206</v>
      </c>
      <c r="Q336" s="57">
        <f t="shared" si="5"/>
        <v>1401976.1507999997</v>
      </c>
      <c r="R336" s="58" t="s">
        <v>904</v>
      </c>
      <c r="S336" s="58" t="s">
        <v>955</v>
      </c>
      <c r="T336" s="57" t="s">
        <v>141</v>
      </c>
      <c r="U336" s="58" t="s">
        <v>955</v>
      </c>
      <c r="V336" s="61">
        <v>1208600.1299999999</v>
      </c>
      <c r="W336" s="7"/>
    </row>
    <row r="337" spans="1:23" s="6" customFormat="1" x14ac:dyDescent="0.25">
      <c r="A337" s="56" t="s">
        <v>521</v>
      </c>
      <c r="B337" s="58" t="s">
        <v>432</v>
      </c>
      <c r="C337" s="57" t="s">
        <v>780</v>
      </c>
      <c r="D337" s="57" t="s">
        <v>141</v>
      </c>
      <c r="E337" s="58" t="s">
        <v>904</v>
      </c>
      <c r="F337" s="65" t="s">
        <v>145</v>
      </c>
      <c r="G337" s="57"/>
      <c r="H337" s="57"/>
      <c r="I337" s="57" t="s">
        <v>1334</v>
      </c>
      <c r="J337" s="57" t="s">
        <v>150</v>
      </c>
      <c r="K337" s="57"/>
      <c r="L337" s="57"/>
      <c r="M337" s="57"/>
      <c r="N337" s="57"/>
      <c r="O337" s="58" t="s">
        <v>904</v>
      </c>
      <c r="P337" s="58" t="s">
        <v>1207</v>
      </c>
      <c r="Q337" s="57">
        <f t="shared" si="5"/>
        <v>2835026.2192000002</v>
      </c>
      <c r="R337" s="58" t="s">
        <v>904</v>
      </c>
      <c r="S337" s="58" t="s">
        <v>956</v>
      </c>
      <c r="T337" s="57" t="s">
        <v>141</v>
      </c>
      <c r="U337" s="58" t="s">
        <v>956</v>
      </c>
      <c r="V337" s="61">
        <v>2443988.12</v>
      </c>
      <c r="W337" s="7"/>
    </row>
    <row r="338" spans="1:23" s="6" customFormat="1" x14ac:dyDescent="0.25">
      <c r="A338" s="56" t="s">
        <v>521</v>
      </c>
      <c r="B338" s="58" t="s">
        <v>433</v>
      </c>
      <c r="C338" s="57" t="s">
        <v>781</v>
      </c>
      <c r="D338" s="57" t="s">
        <v>141</v>
      </c>
      <c r="E338" s="58" t="s">
        <v>900</v>
      </c>
      <c r="F338" s="65" t="s">
        <v>145</v>
      </c>
      <c r="G338" s="57"/>
      <c r="H338" s="57"/>
      <c r="I338" s="57" t="s">
        <v>1338</v>
      </c>
      <c r="J338" s="57" t="s">
        <v>150</v>
      </c>
      <c r="K338" s="57"/>
      <c r="L338" s="57"/>
      <c r="M338" s="57"/>
      <c r="N338" s="57"/>
      <c r="O338" s="58" t="s">
        <v>900</v>
      </c>
      <c r="P338" s="58" t="s">
        <v>1208</v>
      </c>
      <c r="Q338" s="57">
        <f t="shared" si="5"/>
        <v>1107806.7456319998</v>
      </c>
      <c r="R338" s="58" t="s">
        <v>900</v>
      </c>
      <c r="S338" s="58" t="s">
        <v>930</v>
      </c>
      <c r="T338" s="57" t="s">
        <v>141</v>
      </c>
      <c r="U338" s="58" t="s">
        <v>930</v>
      </c>
      <c r="V338" s="61">
        <v>955005.81519999984</v>
      </c>
      <c r="W338" s="7"/>
    </row>
    <row r="339" spans="1:23" s="6" customFormat="1" x14ac:dyDescent="0.25">
      <c r="A339" s="56" t="s">
        <v>521</v>
      </c>
      <c r="B339" s="58" t="s">
        <v>350</v>
      </c>
      <c r="C339" s="57" t="s">
        <v>782</v>
      </c>
      <c r="D339" s="57" t="s">
        <v>141</v>
      </c>
      <c r="E339" s="58" t="s">
        <v>898</v>
      </c>
      <c r="F339" s="65" t="s">
        <v>145</v>
      </c>
      <c r="G339" s="57"/>
      <c r="H339" s="57"/>
      <c r="I339" s="57" t="s">
        <v>1391</v>
      </c>
      <c r="J339" s="57" t="s">
        <v>150</v>
      </c>
      <c r="K339" s="57"/>
      <c r="L339" s="57"/>
      <c r="M339" s="57"/>
      <c r="N339" s="57"/>
      <c r="O339" s="58" t="s">
        <v>898</v>
      </c>
      <c r="P339" s="58" t="s">
        <v>1209</v>
      </c>
      <c r="Q339" s="57">
        <f t="shared" si="5"/>
        <v>2456118.5179999997</v>
      </c>
      <c r="R339" s="58" t="s">
        <v>898</v>
      </c>
      <c r="S339" s="58" t="s">
        <v>916</v>
      </c>
      <c r="T339" s="57" t="s">
        <v>141</v>
      </c>
      <c r="U339" s="58" t="s">
        <v>916</v>
      </c>
      <c r="V339" s="61">
        <v>2117343.5499999998</v>
      </c>
      <c r="W339" s="7"/>
    </row>
    <row r="340" spans="1:23" s="6" customFormat="1" x14ac:dyDescent="0.25">
      <c r="A340" s="56" t="s">
        <v>521</v>
      </c>
      <c r="B340" s="58" t="s">
        <v>434</v>
      </c>
      <c r="C340" s="57" t="s">
        <v>783</v>
      </c>
      <c r="D340" s="57" t="s">
        <v>141</v>
      </c>
      <c r="E340" s="58" t="s">
        <v>905</v>
      </c>
      <c r="F340" s="65" t="s">
        <v>145</v>
      </c>
      <c r="G340" s="57"/>
      <c r="H340" s="57"/>
      <c r="I340" s="57" t="s">
        <v>1399</v>
      </c>
      <c r="J340" s="57" t="s">
        <v>150</v>
      </c>
      <c r="K340" s="57"/>
      <c r="L340" s="57"/>
      <c r="M340" s="57"/>
      <c r="N340" s="57"/>
      <c r="O340" s="58" t="s">
        <v>905</v>
      </c>
      <c r="P340" s="58" t="s">
        <v>1210</v>
      </c>
      <c r="Q340" s="57">
        <f t="shared" si="5"/>
        <v>4040154.1979999994</v>
      </c>
      <c r="R340" s="58" t="s">
        <v>905</v>
      </c>
      <c r="S340" s="58" t="s">
        <v>957</v>
      </c>
      <c r="T340" s="57" t="s">
        <v>141</v>
      </c>
      <c r="U340" s="58" t="s">
        <v>957</v>
      </c>
      <c r="V340" s="61">
        <v>3482891.55</v>
      </c>
      <c r="W340" s="7"/>
    </row>
    <row r="341" spans="1:23" s="6" customFormat="1" x14ac:dyDescent="0.25">
      <c r="A341" s="56" t="s">
        <v>521</v>
      </c>
      <c r="B341" s="58" t="s">
        <v>426</v>
      </c>
      <c r="C341" s="57" t="s">
        <v>784</v>
      </c>
      <c r="D341" s="57" t="s">
        <v>142</v>
      </c>
      <c r="E341" s="58" t="s">
        <v>898</v>
      </c>
      <c r="F341" s="65" t="s">
        <v>145</v>
      </c>
      <c r="G341" s="57"/>
      <c r="H341" s="57"/>
      <c r="I341" s="57" t="s">
        <v>1342</v>
      </c>
      <c r="J341" s="57" t="s">
        <v>150</v>
      </c>
      <c r="K341" s="57"/>
      <c r="L341" s="57"/>
      <c r="M341" s="57"/>
      <c r="N341" s="57"/>
      <c r="O341" s="58" t="s">
        <v>898</v>
      </c>
      <c r="P341" s="58" t="s">
        <v>1211</v>
      </c>
      <c r="Q341" s="57">
        <f t="shared" si="5"/>
        <v>791120</v>
      </c>
      <c r="R341" s="58" t="s">
        <v>898</v>
      </c>
      <c r="S341" s="58" t="s">
        <v>954</v>
      </c>
      <c r="T341" s="57" t="s">
        <v>142</v>
      </c>
      <c r="U341" s="58" t="s">
        <v>954</v>
      </c>
      <c r="V341" s="61">
        <v>682000</v>
      </c>
      <c r="W341" s="7"/>
    </row>
    <row r="342" spans="1:23" s="6" customFormat="1" x14ac:dyDescent="0.25">
      <c r="A342" s="56" t="s">
        <v>521</v>
      </c>
      <c r="B342" s="57" t="s">
        <v>435</v>
      </c>
      <c r="C342" s="57" t="s">
        <v>785</v>
      </c>
      <c r="D342" s="57" t="s">
        <v>142</v>
      </c>
      <c r="E342" s="57" t="s">
        <v>900</v>
      </c>
      <c r="F342" s="65" t="s">
        <v>145</v>
      </c>
      <c r="G342" s="57"/>
      <c r="H342" s="57"/>
      <c r="I342" s="57" t="s">
        <v>1352</v>
      </c>
      <c r="J342" s="57" t="s">
        <v>150</v>
      </c>
      <c r="K342" s="57"/>
      <c r="L342" s="57"/>
      <c r="M342" s="57"/>
      <c r="N342" s="57"/>
      <c r="O342" s="57" t="s">
        <v>900</v>
      </c>
      <c r="P342" s="58" t="s">
        <v>1212</v>
      </c>
      <c r="Q342" s="57">
        <f t="shared" si="5"/>
        <v>482297.87479999999</v>
      </c>
      <c r="R342" s="57" t="s">
        <v>900</v>
      </c>
      <c r="S342" s="57" t="s">
        <v>930</v>
      </c>
      <c r="T342" s="57" t="s">
        <v>142</v>
      </c>
      <c r="U342" s="57" t="s">
        <v>930</v>
      </c>
      <c r="V342" s="61">
        <v>415774.03</v>
      </c>
      <c r="W342" s="7"/>
    </row>
    <row r="343" spans="1:23" s="6" customFormat="1" x14ac:dyDescent="0.25">
      <c r="A343" s="56" t="s">
        <v>521</v>
      </c>
      <c r="B343" s="57" t="s">
        <v>436</v>
      </c>
      <c r="C343" s="57" t="s">
        <v>786</v>
      </c>
      <c r="D343" s="57" t="s">
        <v>142</v>
      </c>
      <c r="E343" s="57" t="s">
        <v>900</v>
      </c>
      <c r="F343" s="65" t="s">
        <v>145</v>
      </c>
      <c r="G343" s="57"/>
      <c r="H343" s="57"/>
      <c r="I343" s="57" t="s">
        <v>1352</v>
      </c>
      <c r="J343" s="57" t="s">
        <v>150</v>
      </c>
      <c r="K343" s="57"/>
      <c r="L343" s="57"/>
      <c r="M343" s="57"/>
      <c r="N343" s="57"/>
      <c r="O343" s="57" t="s">
        <v>900</v>
      </c>
      <c r="P343" s="58" t="s">
        <v>1212</v>
      </c>
      <c r="Q343" s="57">
        <f t="shared" si="5"/>
        <v>122263.99999999999</v>
      </c>
      <c r="R343" s="57" t="s">
        <v>900</v>
      </c>
      <c r="S343" s="57" t="s">
        <v>930</v>
      </c>
      <c r="T343" s="57" t="s">
        <v>142</v>
      </c>
      <c r="U343" s="57" t="s">
        <v>930</v>
      </c>
      <c r="V343" s="61">
        <v>105400</v>
      </c>
      <c r="W343" s="7"/>
    </row>
    <row r="344" spans="1:23" s="6" customFormat="1" x14ac:dyDescent="0.25">
      <c r="A344" s="56" t="s">
        <v>521</v>
      </c>
      <c r="B344" s="57" t="s">
        <v>437</v>
      </c>
      <c r="C344" s="57" t="s">
        <v>2096</v>
      </c>
      <c r="D344" s="57" t="s">
        <v>142</v>
      </c>
      <c r="E344" s="57" t="s">
        <v>900</v>
      </c>
      <c r="F344" s="65" t="s">
        <v>145</v>
      </c>
      <c r="G344" s="57"/>
      <c r="H344" s="57"/>
      <c r="I344" s="57" t="s">
        <v>1352</v>
      </c>
      <c r="J344" s="57" t="s">
        <v>150</v>
      </c>
      <c r="K344" s="57"/>
      <c r="L344" s="57"/>
      <c r="M344" s="57"/>
      <c r="N344" s="57"/>
      <c r="O344" s="57" t="s">
        <v>900</v>
      </c>
      <c r="P344" s="58" t="s">
        <v>1212</v>
      </c>
      <c r="Q344" s="57">
        <f t="shared" si="5"/>
        <v>64898.148799999995</v>
      </c>
      <c r="R344" s="57" t="s">
        <v>900</v>
      </c>
      <c r="S344" s="57" t="s">
        <v>930</v>
      </c>
      <c r="T344" s="57" t="s">
        <v>142</v>
      </c>
      <c r="U344" s="57" t="s">
        <v>930</v>
      </c>
      <c r="V344" s="61">
        <v>55946.68</v>
      </c>
      <c r="W344" s="7"/>
    </row>
    <row r="345" spans="1:23" s="6" customFormat="1" x14ac:dyDescent="0.25">
      <c r="A345" s="56" t="s">
        <v>521</v>
      </c>
      <c r="B345" s="57" t="s">
        <v>438</v>
      </c>
      <c r="C345" s="57" t="s">
        <v>787</v>
      </c>
      <c r="D345" s="57" t="s">
        <v>142</v>
      </c>
      <c r="E345" s="57" t="s">
        <v>900</v>
      </c>
      <c r="F345" s="65" t="s">
        <v>145</v>
      </c>
      <c r="G345" s="57"/>
      <c r="H345" s="57"/>
      <c r="I345" s="57" t="s">
        <v>1352</v>
      </c>
      <c r="J345" s="57" t="s">
        <v>150</v>
      </c>
      <c r="K345" s="57"/>
      <c r="L345" s="57"/>
      <c r="M345" s="57"/>
      <c r="N345" s="57"/>
      <c r="O345" s="57" t="s">
        <v>900</v>
      </c>
      <c r="P345" s="58" t="s">
        <v>1212</v>
      </c>
      <c r="Q345" s="57">
        <f t="shared" si="5"/>
        <v>1377093.0255999998</v>
      </c>
      <c r="R345" s="57" t="s">
        <v>900</v>
      </c>
      <c r="S345" s="57" t="s">
        <v>930</v>
      </c>
      <c r="T345" s="57" t="s">
        <v>142</v>
      </c>
      <c r="U345" s="57" t="s">
        <v>930</v>
      </c>
      <c r="V345" s="61">
        <v>1187149.1599999999</v>
      </c>
      <c r="W345" s="7"/>
    </row>
    <row r="346" spans="1:23" s="6" customFormat="1" x14ac:dyDescent="0.25">
      <c r="A346" s="56" t="s">
        <v>521</v>
      </c>
      <c r="B346" s="58" t="s">
        <v>372</v>
      </c>
      <c r="C346" s="57" t="s">
        <v>788</v>
      </c>
      <c r="D346" s="57" t="s">
        <v>142</v>
      </c>
      <c r="E346" s="58" t="s">
        <v>899</v>
      </c>
      <c r="F346" s="65" t="s">
        <v>145</v>
      </c>
      <c r="G346" s="57"/>
      <c r="H346" s="57"/>
      <c r="I346" s="57" t="s">
        <v>1342</v>
      </c>
      <c r="J346" s="57" t="s">
        <v>150</v>
      </c>
      <c r="K346" s="57"/>
      <c r="L346" s="57"/>
      <c r="M346" s="57"/>
      <c r="N346" s="57"/>
      <c r="O346" s="58" t="s">
        <v>899</v>
      </c>
      <c r="P346" s="58" t="s">
        <v>1213</v>
      </c>
      <c r="Q346" s="57">
        <f t="shared" si="5"/>
        <v>107879.99999999999</v>
      </c>
      <c r="R346" s="58" t="s">
        <v>899</v>
      </c>
      <c r="S346" s="58" t="s">
        <v>945</v>
      </c>
      <c r="T346" s="57" t="s">
        <v>142</v>
      </c>
      <c r="U346" s="58" t="s">
        <v>945</v>
      </c>
      <c r="V346" s="61">
        <v>93000</v>
      </c>
      <c r="W346" s="7"/>
    </row>
    <row r="347" spans="1:23" s="6" customFormat="1" x14ac:dyDescent="0.25">
      <c r="A347" s="56" t="s">
        <v>521</v>
      </c>
      <c r="B347" s="58" t="s">
        <v>32</v>
      </c>
      <c r="C347" s="57" t="s">
        <v>789</v>
      </c>
      <c r="D347" s="57" t="s">
        <v>141</v>
      </c>
      <c r="E347" s="58" t="s">
        <v>899</v>
      </c>
      <c r="F347" s="65" t="s">
        <v>145</v>
      </c>
      <c r="G347" s="57"/>
      <c r="H347" s="57"/>
      <c r="I347" s="57" t="s">
        <v>1352</v>
      </c>
      <c r="J347" s="57" t="s">
        <v>150</v>
      </c>
      <c r="K347" s="57"/>
      <c r="L347" s="57"/>
      <c r="M347" s="57"/>
      <c r="N347" s="57"/>
      <c r="O347" s="58" t="s">
        <v>899</v>
      </c>
      <c r="P347" s="58" t="s">
        <v>1214</v>
      </c>
      <c r="Q347" s="57">
        <f t="shared" si="5"/>
        <v>2294967.1999999997</v>
      </c>
      <c r="R347" s="58" t="s">
        <v>899</v>
      </c>
      <c r="S347" s="58" t="s">
        <v>931</v>
      </c>
      <c r="T347" s="57" t="s">
        <v>141</v>
      </c>
      <c r="U347" s="58" t="s">
        <v>931</v>
      </c>
      <c r="V347" s="61">
        <v>1978420</v>
      </c>
      <c r="W347" s="7"/>
    </row>
    <row r="348" spans="1:23" s="6" customFormat="1" x14ac:dyDescent="0.25">
      <c r="A348" s="56" t="s">
        <v>521</v>
      </c>
      <c r="B348" s="58" t="s">
        <v>439</v>
      </c>
      <c r="C348" s="57" t="s">
        <v>790</v>
      </c>
      <c r="D348" s="57" t="s">
        <v>141</v>
      </c>
      <c r="E348" s="58" t="s">
        <v>899</v>
      </c>
      <c r="F348" s="65" t="s">
        <v>145</v>
      </c>
      <c r="G348" s="57"/>
      <c r="H348" s="57"/>
      <c r="I348" s="57" t="s">
        <v>1352</v>
      </c>
      <c r="J348" s="57" t="s">
        <v>150</v>
      </c>
      <c r="K348" s="57"/>
      <c r="L348" s="57"/>
      <c r="M348" s="57"/>
      <c r="N348" s="57"/>
      <c r="O348" s="58" t="s">
        <v>899</v>
      </c>
      <c r="P348" s="58" t="s">
        <v>1215</v>
      </c>
      <c r="Q348" s="57">
        <f t="shared" si="5"/>
        <v>242271.83479999998</v>
      </c>
      <c r="R348" s="58" t="s">
        <v>899</v>
      </c>
      <c r="S348" s="58" t="s">
        <v>945</v>
      </c>
      <c r="T348" s="57" t="s">
        <v>141</v>
      </c>
      <c r="U348" s="58" t="s">
        <v>945</v>
      </c>
      <c r="V348" s="61">
        <v>208855.03</v>
      </c>
      <c r="W348" s="7"/>
    </row>
    <row r="349" spans="1:23" s="6" customFormat="1" x14ac:dyDescent="0.25">
      <c r="A349" s="56" t="s">
        <v>521</v>
      </c>
      <c r="B349" s="58" t="s">
        <v>440</v>
      </c>
      <c r="C349" s="57" t="s">
        <v>791</v>
      </c>
      <c r="D349" s="57" t="s">
        <v>141</v>
      </c>
      <c r="E349" s="58" t="s">
        <v>899</v>
      </c>
      <c r="F349" s="65" t="s">
        <v>145</v>
      </c>
      <c r="G349" s="57"/>
      <c r="H349" s="57"/>
      <c r="I349" s="57" t="s">
        <v>1352</v>
      </c>
      <c r="J349" s="57" t="s">
        <v>150</v>
      </c>
      <c r="K349" s="57"/>
      <c r="L349" s="57"/>
      <c r="M349" s="57"/>
      <c r="N349" s="57"/>
      <c r="O349" s="58" t="s">
        <v>899</v>
      </c>
      <c r="P349" s="58" t="s">
        <v>1216</v>
      </c>
      <c r="Q349" s="57">
        <f t="shared" si="5"/>
        <v>126457.17959999999</v>
      </c>
      <c r="R349" s="58" t="s">
        <v>899</v>
      </c>
      <c r="S349" s="58" t="s">
        <v>945</v>
      </c>
      <c r="T349" s="57" t="s">
        <v>141</v>
      </c>
      <c r="U349" s="58" t="s">
        <v>945</v>
      </c>
      <c r="V349" s="61">
        <v>109014.81</v>
      </c>
      <c r="W349" s="7"/>
    </row>
    <row r="350" spans="1:23" s="6" customFormat="1" x14ac:dyDescent="0.25">
      <c r="A350" s="56" t="s">
        <v>521</v>
      </c>
      <c r="B350" s="58" t="s">
        <v>372</v>
      </c>
      <c r="C350" s="57" t="s">
        <v>792</v>
      </c>
      <c r="D350" s="57" t="s">
        <v>141</v>
      </c>
      <c r="E350" s="58" t="s">
        <v>899</v>
      </c>
      <c r="F350" s="65" t="s">
        <v>145</v>
      </c>
      <c r="G350" s="57"/>
      <c r="H350" s="57"/>
      <c r="I350" s="57" t="s">
        <v>1352</v>
      </c>
      <c r="J350" s="57" t="s">
        <v>150</v>
      </c>
      <c r="K350" s="57"/>
      <c r="L350" s="57"/>
      <c r="M350" s="57"/>
      <c r="N350" s="57"/>
      <c r="O350" s="58" t="s">
        <v>899</v>
      </c>
      <c r="P350" s="58" t="s">
        <v>1217</v>
      </c>
      <c r="Q350" s="57">
        <f t="shared" si="5"/>
        <v>43152</v>
      </c>
      <c r="R350" s="58" t="s">
        <v>899</v>
      </c>
      <c r="S350" s="58" t="s">
        <v>945</v>
      </c>
      <c r="T350" s="57" t="s">
        <v>141</v>
      </c>
      <c r="U350" s="58" t="s">
        <v>945</v>
      </c>
      <c r="V350" s="61">
        <v>37200</v>
      </c>
      <c r="W350" s="7"/>
    </row>
    <row r="351" spans="1:23" s="6" customFormat="1" x14ac:dyDescent="0.25">
      <c r="A351" s="56" t="s">
        <v>521</v>
      </c>
      <c r="B351" s="58" t="s">
        <v>441</v>
      </c>
      <c r="C351" s="57" t="s">
        <v>793</v>
      </c>
      <c r="D351" s="57" t="s">
        <v>141</v>
      </c>
      <c r="E351" s="58" t="s">
        <v>898</v>
      </c>
      <c r="F351" s="65" t="s">
        <v>145</v>
      </c>
      <c r="G351" s="57"/>
      <c r="H351" s="57"/>
      <c r="I351" s="57" t="s">
        <v>1345</v>
      </c>
      <c r="J351" s="57" t="s">
        <v>150</v>
      </c>
      <c r="K351" s="57"/>
      <c r="L351" s="57"/>
      <c r="M351" s="57"/>
      <c r="N351" s="57"/>
      <c r="O351" s="58" t="s">
        <v>898</v>
      </c>
      <c r="P351" s="58" t="s">
        <v>1218</v>
      </c>
      <c r="Q351" s="57">
        <f t="shared" si="5"/>
        <v>105295.11399999999</v>
      </c>
      <c r="R351" s="58" t="s">
        <v>898</v>
      </c>
      <c r="S351" s="58" t="s">
        <v>932</v>
      </c>
      <c r="T351" s="57" t="s">
        <v>141</v>
      </c>
      <c r="U351" s="58" t="s">
        <v>932</v>
      </c>
      <c r="V351" s="61">
        <v>90771.65</v>
      </c>
      <c r="W351" s="7"/>
    </row>
    <row r="352" spans="1:23" s="6" customFormat="1" x14ac:dyDescent="0.25">
      <c r="A352" s="56" t="s">
        <v>521</v>
      </c>
      <c r="B352" s="58" t="s">
        <v>273</v>
      </c>
      <c r="C352" s="57" t="s">
        <v>794</v>
      </c>
      <c r="D352" s="57" t="s">
        <v>141</v>
      </c>
      <c r="E352" s="58" t="s">
        <v>898</v>
      </c>
      <c r="F352" s="65" t="s">
        <v>145</v>
      </c>
      <c r="G352" s="57"/>
      <c r="H352" s="57"/>
      <c r="I352" s="57" t="s">
        <v>1345</v>
      </c>
      <c r="J352" s="57" t="s">
        <v>150</v>
      </c>
      <c r="K352" s="57"/>
      <c r="L352" s="57"/>
      <c r="M352" s="57"/>
      <c r="N352" s="57"/>
      <c r="O352" s="58" t="s">
        <v>898</v>
      </c>
      <c r="P352" s="58" t="s">
        <v>1219</v>
      </c>
      <c r="Q352" s="57">
        <f t="shared" si="5"/>
        <v>712727.2</v>
      </c>
      <c r="R352" s="58" t="s">
        <v>898</v>
      </c>
      <c r="S352" s="58" t="s">
        <v>954</v>
      </c>
      <c r="T352" s="57" t="s">
        <v>141</v>
      </c>
      <c r="U352" s="58" t="s">
        <v>954</v>
      </c>
      <c r="V352" s="61">
        <v>614420</v>
      </c>
      <c r="W352" s="7"/>
    </row>
    <row r="353" spans="1:23" s="6" customFormat="1" x14ac:dyDescent="0.25">
      <c r="A353" s="56" t="s">
        <v>521</v>
      </c>
      <c r="B353" s="58" t="s">
        <v>442</v>
      </c>
      <c r="C353" s="57" t="s">
        <v>795</v>
      </c>
      <c r="D353" s="57" t="s">
        <v>141</v>
      </c>
      <c r="E353" s="58" t="s">
        <v>898</v>
      </c>
      <c r="F353" s="65" t="s">
        <v>145</v>
      </c>
      <c r="G353" s="57"/>
      <c r="H353" s="57"/>
      <c r="I353" s="57" t="s">
        <v>1345</v>
      </c>
      <c r="J353" s="57" t="s">
        <v>150</v>
      </c>
      <c r="K353" s="57"/>
      <c r="L353" s="57"/>
      <c r="M353" s="57"/>
      <c r="N353" s="57"/>
      <c r="O353" s="58" t="s">
        <v>898</v>
      </c>
      <c r="P353" s="58" t="s">
        <v>1220</v>
      </c>
      <c r="Q353" s="57">
        <f t="shared" si="5"/>
        <v>19779.078799999999</v>
      </c>
      <c r="R353" s="58" t="s">
        <v>898</v>
      </c>
      <c r="S353" s="58" t="s">
        <v>932</v>
      </c>
      <c r="T353" s="57" t="s">
        <v>141</v>
      </c>
      <c r="U353" s="58" t="s">
        <v>932</v>
      </c>
      <c r="V353" s="61">
        <v>17050.93</v>
      </c>
      <c r="W353" s="7"/>
    </row>
    <row r="354" spans="1:23" s="6" customFormat="1" x14ac:dyDescent="0.25">
      <c r="A354" s="56" t="s">
        <v>521</v>
      </c>
      <c r="B354" s="58" t="s">
        <v>443</v>
      </c>
      <c r="C354" s="57" t="s">
        <v>796</v>
      </c>
      <c r="D354" s="57" t="s">
        <v>141</v>
      </c>
      <c r="E354" s="58" t="s">
        <v>898</v>
      </c>
      <c r="F354" s="65" t="s">
        <v>145</v>
      </c>
      <c r="G354" s="57"/>
      <c r="H354" s="57"/>
      <c r="I354" s="57" t="s">
        <v>1345</v>
      </c>
      <c r="J354" s="57" t="s">
        <v>150</v>
      </c>
      <c r="K354" s="57"/>
      <c r="L354" s="57"/>
      <c r="M354" s="57"/>
      <c r="N354" s="57"/>
      <c r="O354" s="58" t="s">
        <v>898</v>
      </c>
      <c r="P354" s="58" t="s">
        <v>1221</v>
      </c>
      <c r="Q354" s="57">
        <f t="shared" si="5"/>
        <v>30059.184399999998</v>
      </c>
      <c r="R354" s="58" t="s">
        <v>898</v>
      </c>
      <c r="S354" s="58" t="s">
        <v>932</v>
      </c>
      <c r="T354" s="57" t="s">
        <v>141</v>
      </c>
      <c r="U354" s="58" t="s">
        <v>932</v>
      </c>
      <c r="V354" s="61">
        <v>25913.09</v>
      </c>
      <c r="W354" s="7"/>
    </row>
    <row r="355" spans="1:23" s="6" customFormat="1" x14ac:dyDescent="0.25">
      <c r="A355" s="56" t="s">
        <v>521</v>
      </c>
      <c r="B355" s="58" t="s">
        <v>444</v>
      </c>
      <c r="C355" s="57" t="s">
        <v>797</v>
      </c>
      <c r="D355" s="57" t="s">
        <v>141</v>
      </c>
      <c r="E355" s="58" t="s">
        <v>898</v>
      </c>
      <c r="F355" s="65" t="s">
        <v>145</v>
      </c>
      <c r="G355" s="57"/>
      <c r="H355" s="57"/>
      <c r="I355" s="57" t="s">
        <v>1345</v>
      </c>
      <c r="J355" s="57" t="s">
        <v>150</v>
      </c>
      <c r="K355" s="57"/>
      <c r="L355" s="57"/>
      <c r="M355" s="57"/>
      <c r="N355" s="57"/>
      <c r="O355" s="58" t="s">
        <v>898</v>
      </c>
      <c r="P355" s="58" t="s">
        <v>1222</v>
      </c>
      <c r="Q355" s="57">
        <f t="shared" si="5"/>
        <v>28384.283599999999</v>
      </c>
      <c r="R355" s="58" t="s">
        <v>898</v>
      </c>
      <c r="S355" s="58" t="s">
        <v>932</v>
      </c>
      <c r="T355" s="57" t="s">
        <v>141</v>
      </c>
      <c r="U355" s="58" t="s">
        <v>932</v>
      </c>
      <c r="V355" s="61">
        <v>24469.21</v>
      </c>
      <c r="W355" s="7"/>
    </row>
    <row r="356" spans="1:23" s="6" customFormat="1" x14ac:dyDescent="0.25">
      <c r="A356" s="56" t="s">
        <v>521</v>
      </c>
      <c r="B356" s="58" t="s">
        <v>372</v>
      </c>
      <c r="C356" s="57" t="s">
        <v>798</v>
      </c>
      <c r="D356" s="57" t="s">
        <v>141</v>
      </c>
      <c r="E356" s="58" t="s">
        <v>898</v>
      </c>
      <c r="F356" s="65" t="s">
        <v>145</v>
      </c>
      <c r="G356" s="57"/>
      <c r="H356" s="57"/>
      <c r="I356" s="57" t="s">
        <v>1345</v>
      </c>
      <c r="J356" s="57" t="s">
        <v>150</v>
      </c>
      <c r="K356" s="57"/>
      <c r="L356" s="57"/>
      <c r="M356" s="57"/>
      <c r="N356" s="57"/>
      <c r="O356" s="58" t="s">
        <v>898</v>
      </c>
      <c r="P356" s="58" t="s">
        <v>1223</v>
      </c>
      <c r="Q356" s="57">
        <f t="shared" si="5"/>
        <v>16561.354800000001</v>
      </c>
      <c r="R356" s="58" t="s">
        <v>898</v>
      </c>
      <c r="S356" s="58" t="s">
        <v>932</v>
      </c>
      <c r="T356" s="57" t="s">
        <v>141</v>
      </c>
      <c r="U356" s="58" t="s">
        <v>932</v>
      </c>
      <c r="V356" s="61">
        <v>14277.03</v>
      </c>
      <c r="W356" s="7"/>
    </row>
    <row r="357" spans="1:23" s="6" customFormat="1" x14ac:dyDescent="0.25">
      <c r="A357" s="56" t="s">
        <v>521</v>
      </c>
      <c r="B357" s="58" t="s">
        <v>372</v>
      </c>
      <c r="C357" s="57" t="s">
        <v>799</v>
      </c>
      <c r="D357" s="57" t="s">
        <v>141</v>
      </c>
      <c r="E357" s="58" t="s">
        <v>898</v>
      </c>
      <c r="F357" s="65" t="s">
        <v>145</v>
      </c>
      <c r="G357" s="57"/>
      <c r="H357" s="57"/>
      <c r="I357" s="57" t="s">
        <v>1345</v>
      </c>
      <c r="J357" s="57" t="s">
        <v>150</v>
      </c>
      <c r="K357" s="57"/>
      <c r="L357" s="57"/>
      <c r="M357" s="57"/>
      <c r="N357" s="57"/>
      <c r="O357" s="58" t="s">
        <v>898</v>
      </c>
      <c r="P357" s="58" t="s">
        <v>1224</v>
      </c>
      <c r="Q357" s="57">
        <f t="shared" si="5"/>
        <v>201376</v>
      </c>
      <c r="R357" s="58" t="s">
        <v>898</v>
      </c>
      <c r="S357" s="58" t="s">
        <v>932</v>
      </c>
      <c r="T357" s="57" t="s">
        <v>141</v>
      </c>
      <c r="U357" s="58" t="s">
        <v>932</v>
      </c>
      <c r="V357" s="61">
        <v>173600</v>
      </c>
      <c r="W357" s="7"/>
    </row>
    <row r="358" spans="1:23" s="6" customFormat="1" x14ac:dyDescent="0.25">
      <c r="A358" s="56" t="s">
        <v>521</v>
      </c>
      <c r="B358" s="58" t="s">
        <v>445</v>
      </c>
      <c r="C358" s="57" t="s">
        <v>800</v>
      </c>
      <c r="D358" s="57" t="s">
        <v>141</v>
      </c>
      <c r="E358" s="58" t="s">
        <v>900</v>
      </c>
      <c r="F358" s="65" t="s">
        <v>145</v>
      </c>
      <c r="G358" s="57"/>
      <c r="H358" s="57"/>
      <c r="I358" s="57" t="s">
        <v>1330</v>
      </c>
      <c r="J358" s="57" t="s">
        <v>150</v>
      </c>
      <c r="K358" s="57"/>
      <c r="L358" s="57"/>
      <c r="M358" s="57"/>
      <c r="N358" s="57"/>
      <c r="O358" s="58" t="s">
        <v>900</v>
      </c>
      <c r="P358" s="58" t="s">
        <v>1225</v>
      </c>
      <c r="Q358" s="57">
        <f t="shared" si="5"/>
        <v>2199999.9951999998</v>
      </c>
      <c r="R358" s="58" t="s">
        <v>900</v>
      </c>
      <c r="S358" s="58" t="s">
        <v>930</v>
      </c>
      <c r="T358" s="57" t="s">
        <v>141</v>
      </c>
      <c r="U358" s="58" t="s">
        <v>930</v>
      </c>
      <c r="V358" s="61">
        <v>1896551.72</v>
      </c>
      <c r="W358" s="7"/>
    </row>
    <row r="359" spans="1:23" s="6" customFormat="1" x14ac:dyDescent="0.25">
      <c r="A359" s="56" t="s">
        <v>521</v>
      </c>
      <c r="B359" s="58" t="s">
        <v>445</v>
      </c>
      <c r="C359" s="57" t="s">
        <v>800</v>
      </c>
      <c r="D359" s="57" t="s">
        <v>141</v>
      </c>
      <c r="E359" s="58" t="s">
        <v>900</v>
      </c>
      <c r="F359" s="65" t="s">
        <v>145</v>
      </c>
      <c r="G359" s="57"/>
      <c r="H359" s="57"/>
      <c r="I359" s="57" t="s">
        <v>1342</v>
      </c>
      <c r="J359" s="57" t="s">
        <v>150</v>
      </c>
      <c r="K359" s="57"/>
      <c r="L359" s="57"/>
      <c r="M359" s="57"/>
      <c r="N359" s="57"/>
      <c r="O359" s="58" t="s">
        <v>900</v>
      </c>
      <c r="P359" s="58" t="s">
        <v>1226</v>
      </c>
      <c r="Q359" s="57">
        <f t="shared" si="5"/>
        <v>3160197.6047999994</v>
      </c>
      <c r="R359" s="58" t="s">
        <v>900</v>
      </c>
      <c r="S359" s="58" t="s">
        <v>930</v>
      </c>
      <c r="T359" s="57" t="s">
        <v>141</v>
      </c>
      <c r="U359" s="58" t="s">
        <v>930</v>
      </c>
      <c r="V359" s="61">
        <v>2724308.28</v>
      </c>
      <c r="W359" s="7"/>
    </row>
    <row r="360" spans="1:23" s="6" customFormat="1" x14ac:dyDescent="0.25">
      <c r="A360" s="56" t="s">
        <v>521</v>
      </c>
      <c r="B360" s="58" t="s">
        <v>446</v>
      </c>
      <c r="C360" s="57" t="s">
        <v>801</v>
      </c>
      <c r="D360" s="57" t="s">
        <v>141</v>
      </c>
      <c r="E360" s="58" t="s">
        <v>898</v>
      </c>
      <c r="F360" s="65" t="s">
        <v>145</v>
      </c>
      <c r="G360" s="57"/>
      <c r="H360" s="57"/>
      <c r="I360" s="57" t="s">
        <v>1345</v>
      </c>
      <c r="J360" s="57" t="s">
        <v>150</v>
      </c>
      <c r="K360" s="57"/>
      <c r="L360" s="57"/>
      <c r="M360" s="57"/>
      <c r="N360" s="57"/>
      <c r="O360" s="58" t="s">
        <v>898</v>
      </c>
      <c r="P360" s="58" t="s">
        <v>1227</v>
      </c>
      <c r="Q360" s="57">
        <f t="shared" si="5"/>
        <v>295091.8664</v>
      </c>
      <c r="R360" s="58" t="s">
        <v>898</v>
      </c>
      <c r="S360" s="58" t="s">
        <v>932</v>
      </c>
      <c r="T360" s="57" t="s">
        <v>141</v>
      </c>
      <c r="U360" s="58" t="s">
        <v>932</v>
      </c>
      <c r="V360" s="61">
        <v>254389.54</v>
      </c>
      <c r="W360" s="7"/>
    </row>
    <row r="361" spans="1:23" s="6" customFormat="1" x14ac:dyDescent="0.25">
      <c r="A361" s="56" t="s">
        <v>521</v>
      </c>
      <c r="B361" s="58" t="s">
        <v>32</v>
      </c>
      <c r="C361" s="57" t="s">
        <v>802</v>
      </c>
      <c r="D361" s="57" t="s">
        <v>141</v>
      </c>
      <c r="E361" s="58" t="s">
        <v>898</v>
      </c>
      <c r="F361" s="65" t="s">
        <v>145</v>
      </c>
      <c r="G361" s="57"/>
      <c r="H361" s="57"/>
      <c r="I361" s="57" t="s">
        <v>1349</v>
      </c>
      <c r="J361" s="57" t="s">
        <v>150</v>
      </c>
      <c r="K361" s="57"/>
      <c r="L361" s="57"/>
      <c r="M361" s="57"/>
      <c r="N361" s="57"/>
      <c r="O361" s="58" t="s">
        <v>898</v>
      </c>
      <c r="P361" s="58" t="s">
        <v>1228</v>
      </c>
      <c r="Q361" s="57">
        <f t="shared" si="5"/>
        <v>2116695.7319999998</v>
      </c>
      <c r="R361" s="58" t="s">
        <v>898</v>
      </c>
      <c r="S361" s="58" t="s">
        <v>916</v>
      </c>
      <c r="T361" s="57" t="s">
        <v>141</v>
      </c>
      <c r="U361" s="58" t="s">
        <v>916</v>
      </c>
      <c r="V361" s="61">
        <v>1824737.7</v>
      </c>
      <c r="W361" s="7"/>
    </row>
    <row r="362" spans="1:23" s="6" customFormat="1" x14ac:dyDescent="0.25">
      <c r="A362" s="56" t="s">
        <v>521</v>
      </c>
      <c r="B362" s="58" t="s">
        <v>447</v>
      </c>
      <c r="C362" s="57" t="s">
        <v>803</v>
      </c>
      <c r="D362" s="57" t="s">
        <v>141</v>
      </c>
      <c r="E362" s="58" t="s">
        <v>898</v>
      </c>
      <c r="F362" s="65" t="s">
        <v>145</v>
      </c>
      <c r="G362" s="57"/>
      <c r="H362" s="57"/>
      <c r="I362" s="57" t="s">
        <v>1349</v>
      </c>
      <c r="J362" s="57" t="s">
        <v>150</v>
      </c>
      <c r="K362" s="57"/>
      <c r="L362" s="57"/>
      <c r="M362" s="57"/>
      <c r="N362" s="57"/>
      <c r="O362" s="58" t="s">
        <v>898</v>
      </c>
      <c r="P362" s="58" t="s">
        <v>1229</v>
      </c>
      <c r="Q362" s="57">
        <f t="shared" si="5"/>
        <v>40069.694399999993</v>
      </c>
      <c r="R362" s="58" t="s">
        <v>898</v>
      </c>
      <c r="S362" s="58" t="s">
        <v>932</v>
      </c>
      <c r="T362" s="57" t="s">
        <v>141</v>
      </c>
      <c r="U362" s="58" t="s">
        <v>932</v>
      </c>
      <c r="V362" s="61">
        <v>34542.839999999997</v>
      </c>
      <c r="W362" s="7"/>
    </row>
    <row r="363" spans="1:23" s="6" customFormat="1" x14ac:dyDescent="0.25">
      <c r="A363" s="56" t="s">
        <v>521</v>
      </c>
      <c r="B363" s="58" t="s">
        <v>448</v>
      </c>
      <c r="C363" s="57" t="s">
        <v>804</v>
      </c>
      <c r="D363" s="57" t="s">
        <v>141</v>
      </c>
      <c r="E363" s="58" t="s">
        <v>899</v>
      </c>
      <c r="F363" s="65" t="s">
        <v>145</v>
      </c>
      <c r="G363" s="57"/>
      <c r="H363" s="57"/>
      <c r="I363" s="57" t="s">
        <v>1349</v>
      </c>
      <c r="J363" s="57" t="s">
        <v>150</v>
      </c>
      <c r="K363" s="57"/>
      <c r="L363" s="57"/>
      <c r="M363" s="57"/>
      <c r="N363" s="57"/>
      <c r="O363" s="58" t="s">
        <v>899</v>
      </c>
      <c r="P363" s="58" t="s">
        <v>1230</v>
      </c>
      <c r="Q363" s="57">
        <f t="shared" si="5"/>
        <v>117918.6632</v>
      </c>
      <c r="R363" s="58" t="s">
        <v>899</v>
      </c>
      <c r="S363" s="57" t="s">
        <v>958</v>
      </c>
      <c r="T363" s="57" t="s">
        <v>141</v>
      </c>
      <c r="U363" s="57" t="s">
        <v>958</v>
      </c>
      <c r="V363" s="61">
        <v>101654.02</v>
      </c>
      <c r="W363" s="7"/>
    </row>
    <row r="364" spans="1:23" s="6" customFormat="1" x14ac:dyDescent="0.25">
      <c r="A364" s="56" t="s">
        <v>521</v>
      </c>
      <c r="B364" s="58" t="s">
        <v>449</v>
      </c>
      <c r="C364" s="57" t="s">
        <v>805</v>
      </c>
      <c r="D364" s="57" t="s">
        <v>141</v>
      </c>
      <c r="E364" s="58" t="s">
        <v>899</v>
      </c>
      <c r="F364" s="65" t="s">
        <v>145</v>
      </c>
      <c r="G364" s="57"/>
      <c r="H364" s="57"/>
      <c r="I364" s="57" t="s">
        <v>1349</v>
      </c>
      <c r="J364" s="57" t="s">
        <v>150</v>
      </c>
      <c r="K364" s="57"/>
      <c r="L364" s="57"/>
      <c r="M364" s="57"/>
      <c r="N364" s="57"/>
      <c r="O364" s="58" t="s">
        <v>899</v>
      </c>
      <c r="P364" s="58" t="s">
        <v>1231</v>
      </c>
      <c r="Q364" s="57">
        <f t="shared" si="5"/>
        <v>2740152</v>
      </c>
      <c r="R364" s="58" t="s">
        <v>899</v>
      </c>
      <c r="S364" s="57" t="s">
        <v>922</v>
      </c>
      <c r="T364" s="57" t="s">
        <v>141</v>
      </c>
      <c r="U364" s="57" t="s">
        <v>922</v>
      </c>
      <c r="V364" s="61">
        <v>2362200</v>
      </c>
      <c r="W364" s="7"/>
    </row>
    <row r="365" spans="1:23" s="6" customFormat="1" x14ac:dyDescent="0.25">
      <c r="A365" s="56" t="s">
        <v>521</v>
      </c>
      <c r="B365" s="58" t="s">
        <v>450</v>
      </c>
      <c r="C365" s="57" t="s">
        <v>806</v>
      </c>
      <c r="D365" s="57" t="s">
        <v>141</v>
      </c>
      <c r="E365" s="58" t="s">
        <v>899</v>
      </c>
      <c r="F365" s="65" t="s">
        <v>145</v>
      </c>
      <c r="G365" s="57"/>
      <c r="H365" s="57"/>
      <c r="I365" s="57" t="s">
        <v>1349</v>
      </c>
      <c r="J365" s="57" t="s">
        <v>150</v>
      </c>
      <c r="K365" s="57"/>
      <c r="L365" s="57"/>
      <c r="M365" s="57"/>
      <c r="N365" s="57"/>
      <c r="O365" s="58" t="s">
        <v>899</v>
      </c>
      <c r="P365" s="58" t="s">
        <v>1232</v>
      </c>
      <c r="Q365" s="57">
        <f t="shared" si="5"/>
        <v>16345.3976</v>
      </c>
      <c r="R365" s="58" t="s">
        <v>899</v>
      </c>
      <c r="S365" s="58" t="s">
        <v>958</v>
      </c>
      <c r="T365" s="57" t="s">
        <v>141</v>
      </c>
      <c r="U365" s="58" t="s">
        <v>958</v>
      </c>
      <c r="V365" s="61">
        <v>14090.86</v>
      </c>
      <c r="W365" s="7"/>
    </row>
    <row r="366" spans="1:23" s="6" customFormat="1" x14ac:dyDescent="0.25">
      <c r="A366" s="56" t="s">
        <v>521</v>
      </c>
      <c r="B366" s="58" t="s">
        <v>451</v>
      </c>
      <c r="C366" s="57" t="s">
        <v>807</v>
      </c>
      <c r="D366" s="57" t="s">
        <v>141</v>
      </c>
      <c r="E366" s="58" t="s">
        <v>899</v>
      </c>
      <c r="F366" s="65" t="s">
        <v>145</v>
      </c>
      <c r="G366" s="57"/>
      <c r="H366" s="57"/>
      <c r="I366" s="57" t="s">
        <v>1349</v>
      </c>
      <c r="J366" s="57" t="s">
        <v>150</v>
      </c>
      <c r="K366" s="57"/>
      <c r="L366" s="57"/>
      <c r="M366" s="57"/>
      <c r="N366" s="57"/>
      <c r="O366" s="58" t="s">
        <v>899</v>
      </c>
      <c r="P366" s="58" t="s">
        <v>1233</v>
      </c>
      <c r="Q366" s="57">
        <f t="shared" si="5"/>
        <v>172608</v>
      </c>
      <c r="R366" s="58" t="s">
        <v>899</v>
      </c>
      <c r="S366" s="57" t="s">
        <v>958</v>
      </c>
      <c r="T366" s="57" t="s">
        <v>141</v>
      </c>
      <c r="U366" s="57" t="s">
        <v>958</v>
      </c>
      <c r="V366" s="61">
        <v>148800</v>
      </c>
      <c r="W366" s="7"/>
    </row>
    <row r="367" spans="1:23" s="6" customFormat="1" x14ac:dyDescent="0.25">
      <c r="A367" s="56" t="s">
        <v>521</v>
      </c>
      <c r="B367" s="58" t="s">
        <v>452</v>
      </c>
      <c r="C367" s="57" t="s">
        <v>808</v>
      </c>
      <c r="D367" s="57" t="s">
        <v>141</v>
      </c>
      <c r="E367" s="58" t="s">
        <v>899</v>
      </c>
      <c r="F367" s="65" t="s">
        <v>145</v>
      </c>
      <c r="G367" s="57"/>
      <c r="H367" s="57"/>
      <c r="I367" s="57" t="s">
        <v>1349</v>
      </c>
      <c r="J367" s="57" t="s">
        <v>150</v>
      </c>
      <c r="K367" s="57"/>
      <c r="L367" s="57"/>
      <c r="M367" s="57"/>
      <c r="N367" s="57"/>
      <c r="O367" s="58" t="s">
        <v>899</v>
      </c>
      <c r="P367" s="58" t="s">
        <v>1234</v>
      </c>
      <c r="Q367" s="57">
        <f t="shared" si="5"/>
        <v>1916428.7847999998</v>
      </c>
      <c r="R367" s="58" t="s">
        <v>899</v>
      </c>
      <c r="S367" s="58" t="s">
        <v>931</v>
      </c>
      <c r="T367" s="57" t="s">
        <v>141</v>
      </c>
      <c r="U367" s="58" t="s">
        <v>931</v>
      </c>
      <c r="V367" s="61">
        <v>1652093.78</v>
      </c>
      <c r="W367" s="7"/>
    </row>
    <row r="368" spans="1:23" s="6" customFormat="1" x14ac:dyDescent="0.25">
      <c r="A368" s="56" t="s">
        <v>521</v>
      </c>
      <c r="B368" s="58" t="s">
        <v>453</v>
      </c>
      <c r="C368" s="57" t="s">
        <v>809</v>
      </c>
      <c r="D368" s="57" t="s">
        <v>141</v>
      </c>
      <c r="E368" s="58" t="s">
        <v>899</v>
      </c>
      <c r="F368" s="65" t="s">
        <v>145</v>
      </c>
      <c r="G368" s="57"/>
      <c r="H368" s="57"/>
      <c r="I368" s="57" t="s">
        <v>1349</v>
      </c>
      <c r="J368" s="57" t="s">
        <v>150</v>
      </c>
      <c r="K368" s="57"/>
      <c r="L368" s="57"/>
      <c r="M368" s="57"/>
      <c r="N368" s="57"/>
      <c r="O368" s="58" t="s">
        <v>899</v>
      </c>
      <c r="P368" s="58" t="s">
        <v>1235</v>
      </c>
      <c r="Q368" s="57">
        <f t="shared" si="5"/>
        <v>856755.82759999996</v>
      </c>
      <c r="R368" s="58" t="s">
        <v>899</v>
      </c>
      <c r="S368" s="58" t="s">
        <v>944</v>
      </c>
      <c r="T368" s="57" t="s">
        <v>141</v>
      </c>
      <c r="U368" s="58" t="s">
        <v>944</v>
      </c>
      <c r="V368" s="61">
        <v>738582.61</v>
      </c>
      <c r="W368" s="7"/>
    </row>
    <row r="369" spans="1:23" s="6" customFormat="1" x14ac:dyDescent="0.25">
      <c r="A369" s="56" t="s">
        <v>521</v>
      </c>
      <c r="B369" s="58" t="s">
        <v>454</v>
      </c>
      <c r="C369" s="57" t="s">
        <v>810</v>
      </c>
      <c r="D369" s="57" t="s">
        <v>141</v>
      </c>
      <c r="E369" s="58" t="s">
        <v>901</v>
      </c>
      <c r="F369" s="65" t="s">
        <v>145</v>
      </c>
      <c r="G369" s="57"/>
      <c r="H369" s="57"/>
      <c r="I369" s="57" t="s">
        <v>1349</v>
      </c>
      <c r="J369" s="57" t="s">
        <v>150</v>
      </c>
      <c r="K369" s="57"/>
      <c r="L369" s="57"/>
      <c r="M369" s="57"/>
      <c r="N369" s="57"/>
      <c r="O369" s="58" t="s">
        <v>901</v>
      </c>
      <c r="P369" s="58" t="s">
        <v>1236</v>
      </c>
      <c r="Q369" s="57">
        <f t="shared" si="5"/>
        <v>1069450.3999999999</v>
      </c>
      <c r="R369" s="58" t="s">
        <v>901</v>
      </c>
      <c r="S369" s="57" t="s">
        <v>205</v>
      </c>
      <c r="T369" s="57" t="s">
        <v>141</v>
      </c>
      <c r="U369" s="57" t="s">
        <v>205</v>
      </c>
      <c r="V369" s="61">
        <v>921940</v>
      </c>
      <c r="W369" s="7"/>
    </row>
    <row r="370" spans="1:23" s="6" customFormat="1" x14ac:dyDescent="0.25">
      <c r="A370" s="56" t="s">
        <v>521</v>
      </c>
      <c r="B370" s="58" t="s">
        <v>372</v>
      </c>
      <c r="C370" s="57" t="s">
        <v>811</v>
      </c>
      <c r="D370" s="57" t="s">
        <v>141</v>
      </c>
      <c r="E370" s="58" t="s">
        <v>901</v>
      </c>
      <c r="F370" s="65" t="s">
        <v>145</v>
      </c>
      <c r="G370" s="57"/>
      <c r="H370" s="57"/>
      <c r="I370" s="57" t="s">
        <v>1349</v>
      </c>
      <c r="J370" s="57" t="s">
        <v>150</v>
      </c>
      <c r="K370" s="57"/>
      <c r="L370" s="57"/>
      <c r="M370" s="57"/>
      <c r="N370" s="57"/>
      <c r="O370" s="58" t="s">
        <v>901</v>
      </c>
      <c r="P370" s="58" t="s">
        <v>1237</v>
      </c>
      <c r="Q370" s="57">
        <f t="shared" si="5"/>
        <v>1252200.6976000001</v>
      </c>
      <c r="R370" s="58" t="s">
        <v>901</v>
      </c>
      <c r="S370" s="58" t="s">
        <v>205</v>
      </c>
      <c r="T370" s="57" t="s">
        <v>141</v>
      </c>
      <c r="U370" s="58" t="s">
        <v>205</v>
      </c>
      <c r="V370" s="61">
        <v>1079483.3600000001</v>
      </c>
      <c r="W370" s="7"/>
    </row>
    <row r="371" spans="1:23" s="6" customFormat="1" x14ac:dyDescent="0.25">
      <c r="A371" s="56" t="s">
        <v>521</v>
      </c>
      <c r="B371" s="58" t="s">
        <v>455</v>
      </c>
      <c r="C371" s="57" t="s">
        <v>812</v>
      </c>
      <c r="D371" s="57" t="s">
        <v>141</v>
      </c>
      <c r="E371" s="58" t="s">
        <v>901</v>
      </c>
      <c r="F371" s="65" t="s">
        <v>145</v>
      </c>
      <c r="G371" s="57"/>
      <c r="H371" s="57"/>
      <c r="I371" s="57" t="s">
        <v>1349</v>
      </c>
      <c r="J371" s="57" t="s">
        <v>150</v>
      </c>
      <c r="K371" s="57"/>
      <c r="L371" s="57"/>
      <c r="M371" s="57"/>
      <c r="N371" s="57"/>
      <c r="O371" s="58" t="s">
        <v>901</v>
      </c>
      <c r="P371" s="58" t="s">
        <v>1238</v>
      </c>
      <c r="Q371" s="57">
        <f t="shared" si="5"/>
        <v>115884.05799999999</v>
      </c>
      <c r="R371" s="58" t="s">
        <v>901</v>
      </c>
      <c r="S371" s="58" t="s">
        <v>940</v>
      </c>
      <c r="T371" s="57" t="s">
        <v>141</v>
      </c>
      <c r="U371" s="58" t="s">
        <v>940</v>
      </c>
      <c r="V371" s="61">
        <v>99900.05</v>
      </c>
      <c r="W371" s="7"/>
    </row>
    <row r="372" spans="1:23" s="6" customFormat="1" x14ac:dyDescent="0.25">
      <c r="A372" s="56" t="s">
        <v>521</v>
      </c>
      <c r="B372" s="58" t="s">
        <v>456</v>
      </c>
      <c r="C372" s="57" t="s">
        <v>813</v>
      </c>
      <c r="D372" s="57" t="s">
        <v>141</v>
      </c>
      <c r="E372" s="58" t="s">
        <v>901</v>
      </c>
      <c r="F372" s="65" t="s">
        <v>145</v>
      </c>
      <c r="G372" s="57"/>
      <c r="H372" s="57"/>
      <c r="I372" s="57" t="s">
        <v>1349</v>
      </c>
      <c r="J372" s="57" t="s">
        <v>150</v>
      </c>
      <c r="K372" s="57"/>
      <c r="L372" s="57"/>
      <c r="M372" s="57"/>
      <c r="N372" s="57"/>
      <c r="O372" s="58" t="s">
        <v>901</v>
      </c>
      <c r="P372" s="58" t="s">
        <v>1239</v>
      </c>
      <c r="Q372" s="57">
        <f t="shared" si="5"/>
        <v>264694.20559999999</v>
      </c>
      <c r="R372" s="58" t="s">
        <v>901</v>
      </c>
      <c r="S372" s="58" t="s">
        <v>940</v>
      </c>
      <c r="T372" s="57" t="s">
        <v>141</v>
      </c>
      <c r="U372" s="58" t="s">
        <v>940</v>
      </c>
      <c r="V372" s="61">
        <v>228184.66</v>
      </c>
      <c r="W372" s="7"/>
    </row>
    <row r="373" spans="1:23" s="6" customFormat="1" x14ac:dyDescent="0.25">
      <c r="A373" s="56" t="s">
        <v>521</v>
      </c>
      <c r="B373" s="58" t="s">
        <v>457</v>
      </c>
      <c r="C373" s="57" t="s">
        <v>814</v>
      </c>
      <c r="D373" s="57" t="s">
        <v>142</v>
      </c>
      <c r="E373" s="58" t="s">
        <v>901</v>
      </c>
      <c r="F373" s="65" t="s">
        <v>891</v>
      </c>
      <c r="G373" s="57"/>
      <c r="H373" s="57"/>
      <c r="I373" s="57" t="s">
        <v>1330</v>
      </c>
      <c r="J373" s="57" t="s">
        <v>150</v>
      </c>
      <c r="K373" s="57"/>
      <c r="L373" s="57"/>
      <c r="M373" s="57"/>
      <c r="N373" s="57"/>
      <c r="O373" s="58" t="s">
        <v>901</v>
      </c>
      <c r="P373" s="58" t="s">
        <v>1240</v>
      </c>
      <c r="Q373" s="57">
        <f t="shared" si="5"/>
        <v>62661.749999999993</v>
      </c>
      <c r="R373" s="58" t="s">
        <v>901</v>
      </c>
      <c r="S373" s="58" t="s">
        <v>936</v>
      </c>
      <c r="T373" s="57" t="s">
        <v>142</v>
      </c>
      <c r="U373" s="58" t="s">
        <v>936</v>
      </c>
      <c r="V373" s="61">
        <v>54018.75</v>
      </c>
      <c r="W373" s="7"/>
    </row>
    <row r="374" spans="1:23" s="6" customFormat="1" x14ac:dyDescent="0.25">
      <c r="A374" s="56" t="s">
        <v>521</v>
      </c>
      <c r="B374" s="58" t="s">
        <v>269</v>
      </c>
      <c r="C374" s="57" t="s">
        <v>815</v>
      </c>
      <c r="D374" s="57" t="s">
        <v>142</v>
      </c>
      <c r="E374" s="58" t="s">
        <v>901</v>
      </c>
      <c r="F374" s="65" t="s">
        <v>891</v>
      </c>
      <c r="G374" s="57"/>
      <c r="H374" s="57"/>
      <c r="I374" s="57" t="s">
        <v>1330</v>
      </c>
      <c r="J374" s="57" t="s">
        <v>150</v>
      </c>
      <c r="K374" s="57"/>
      <c r="L374" s="57"/>
      <c r="M374" s="57"/>
      <c r="N374" s="57"/>
      <c r="O374" s="58" t="s">
        <v>901</v>
      </c>
      <c r="P374" s="58" t="s">
        <v>1241</v>
      </c>
      <c r="Q374" s="57">
        <f t="shared" si="5"/>
        <v>66184.252399999998</v>
      </c>
      <c r="R374" s="58" t="s">
        <v>901</v>
      </c>
      <c r="S374" s="58" t="s">
        <v>936</v>
      </c>
      <c r="T374" s="57" t="s">
        <v>142</v>
      </c>
      <c r="U374" s="58" t="s">
        <v>936</v>
      </c>
      <c r="V374" s="61">
        <v>57055.39</v>
      </c>
      <c r="W374" s="7"/>
    </row>
    <row r="375" spans="1:23" s="6" customFormat="1" x14ac:dyDescent="0.25">
      <c r="A375" s="56" t="s">
        <v>521</v>
      </c>
      <c r="B375" s="58" t="s">
        <v>372</v>
      </c>
      <c r="C375" s="57" t="s">
        <v>816</v>
      </c>
      <c r="D375" s="57" t="s">
        <v>142</v>
      </c>
      <c r="E375" s="58" t="s">
        <v>901</v>
      </c>
      <c r="F375" s="65" t="s">
        <v>891</v>
      </c>
      <c r="G375" s="57"/>
      <c r="H375" s="57"/>
      <c r="I375" s="57" t="s">
        <v>1330</v>
      </c>
      <c r="J375" s="57" t="s">
        <v>150</v>
      </c>
      <c r="K375" s="57"/>
      <c r="L375" s="57"/>
      <c r="M375" s="57"/>
      <c r="N375" s="57"/>
      <c r="O375" s="58" t="s">
        <v>901</v>
      </c>
      <c r="P375" s="58" t="s">
        <v>1242</v>
      </c>
      <c r="Q375" s="57">
        <f t="shared" ref="Q375:Q438" si="6">V375*1.16</f>
        <v>47111.184399999991</v>
      </c>
      <c r="R375" s="58" t="s">
        <v>901</v>
      </c>
      <c r="S375" s="58" t="s">
        <v>936</v>
      </c>
      <c r="T375" s="57" t="s">
        <v>142</v>
      </c>
      <c r="U375" s="58" t="s">
        <v>936</v>
      </c>
      <c r="V375" s="61">
        <v>40613.089999999997</v>
      </c>
      <c r="W375" s="7"/>
    </row>
    <row r="376" spans="1:23" s="6" customFormat="1" x14ac:dyDescent="0.25">
      <c r="A376" s="56" t="s">
        <v>521</v>
      </c>
      <c r="B376" s="58" t="s">
        <v>458</v>
      </c>
      <c r="C376" s="57" t="s">
        <v>817</v>
      </c>
      <c r="D376" s="57" t="s">
        <v>142</v>
      </c>
      <c r="E376" s="58" t="s">
        <v>901</v>
      </c>
      <c r="F376" s="65" t="s">
        <v>891</v>
      </c>
      <c r="G376" s="57"/>
      <c r="H376" s="57"/>
      <c r="I376" s="57" t="s">
        <v>1330</v>
      </c>
      <c r="J376" s="57" t="s">
        <v>150</v>
      </c>
      <c r="K376" s="57"/>
      <c r="L376" s="57"/>
      <c r="M376" s="57"/>
      <c r="N376" s="57"/>
      <c r="O376" s="58" t="s">
        <v>901</v>
      </c>
      <c r="P376" s="58" t="s">
        <v>1243</v>
      </c>
      <c r="Q376" s="57">
        <f t="shared" si="6"/>
        <v>242802.10559999998</v>
      </c>
      <c r="R376" s="58" t="s">
        <v>901</v>
      </c>
      <c r="S376" s="58" t="s">
        <v>936</v>
      </c>
      <c r="T376" s="57" t="s">
        <v>142</v>
      </c>
      <c r="U376" s="58" t="s">
        <v>936</v>
      </c>
      <c r="V376" s="61">
        <v>209312.16</v>
      </c>
      <c r="W376" s="7"/>
    </row>
    <row r="377" spans="1:23" s="6" customFormat="1" x14ac:dyDescent="0.25">
      <c r="A377" s="56" t="s">
        <v>521</v>
      </c>
      <c r="B377" s="58" t="s">
        <v>459</v>
      </c>
      <c r="C377" s="57" t="s">
        <v>818</v>
      </c>
      <c r="D377" s="57" t="s">
        <v>142</v>
      </c>
      <c r="E377" s="58" t="s">
        <v>898</v>
      </c>
      <c r="F377" s="65" t="s">
        <v>891</v>
      </c>
      <c r="G377" s="57"/>
      <c r="H377" s="57"/>
      <c r="I377" s="57" t="s">
        <v>1330</v>
      </c>
      <c r="J377" s="57" t="s">
        <v>150</v>
      </c>
      <c r="K377" s="57"/>
      <c r="L377" s="57"/>
      <c r="M377" s="57"/>
      <c r="N377" s="57"/>
      <c r="O377" s="58" t="s">
        <v>898</v>
      </c>
      <c r="P377" s="58" t="s">
        <v>1244</v>
      </c>
      <c r="Q377" s="57">
        <f t="shared" si="6"/>
        <v>1414829.1015999999</v>
      </c>
      <c r="R377" s="58" t="s">
        <v>898</v>
      </c>
      <c r="S377" s="58" t="s">
        <v>922</v>
      </c>
      <c r="T377" s="57" t="s">
        <v>142</v>
      </c>
      <c r="U377" s="58" t="s">
        <v>922</v>
      </c>
      <c r="V377" s="61">
        <v>1219680.26</v>
      </c>
      <c r="W377" s="7"/>
    </row>
    <row r="378" spans="1:23" s="6" customFormat="1" x14ac:dyDescent="0.25">
      <c r="A378" s="56" t="s">
        <v>521</v>
      </c>
      <c r="B378" s="58" t="s">
        <v>460</v>
      </c>
      <c r="C378" s="57" t="s">
        <v>819</v>
      </c>
      <c r="D378" s="57" t="s">
        <v>141</v>
      </c>
      <c r="E378" s="58" t="s">
        <v>901</v>
      </c>
      <c r="F378" s="65" t="s">
        <v>145</v>
      </c>
      <c r="G378" s="57"/>
      <c r="H378" s="57"/>
      <c r="I378" s="57" t="s">
        <v>1350</v>
      </c>
      <c r="J378" s="57" t="s">
        <v>150</v>
      </c>
      <c r="K378" s="57"/>
      <c r="L378" s="57"/>
      <c r="M378" s="57"/>
      <c r="N378" s="57"/>
      <c r="O378" s="58" t="s">
        <v>901</v>
      </c>
      <c r="P378" s="58" t="s">
        <v>1245</v>
      </c>
      <c r="Q378" s="57">
        <f t="shared" si="6"/>
        <v>1167980.7999999998</v>
      </c>
      <c r="R378" s="58" t="s">
        <v>901</v>
      </c>
      <c r="S378" s="58" t="s">
        <v>205</v>
      </c>
      <c r="T378" s="57" t="s">
        <v>141</v>
      </c>
      <c r="U378" s="58" t="s">
        <v>205</v>
      </c>
      <c r="V378" s="61">
        <v>1006880</v>
      </c>
      <c r="W378" s="7"/>
    </row>
    <row r="379" spans="1:23" s="6" customFormat="1" x14ac:dyDescent="0.25">
      <c r="A379" s="56" t="s">
        <v>521</v>
      </c>
      <c r="B379" s="58" t="s">
        <v>461</v>
      </c>
      <c r="C379" s="57" t="s">
        <v>820</v>
      </c>
      <c r="D379" s="57" t="s">
        <v>141</v>
      </c>
      <c r="E379" s="58" t="s">
        <v>899</v>
      </c>
      <c r="F379" s="65" t="s">
        <v>145</v>
      </c>
      <c r="G379" s="57"/>
      <c r="H379" s="57"/>
      <c r="I379" s="57" t="s">
        <v>1403</v>
      </c>
      <c r="J379" s="57" t="s">
        <v>150</v>
      </c>
      <c r="K379" s="57"/>
      <c r="L379" s="57"/>
      <c r="M379" s="57"/>
      <c r="N379" s="57"/>
      <c r="O379" s="58" t="s">
        <v>899</v>
      </c>
      <c r="P379" s="58" t="s">
        <v>1246</v>
      </c>
      <c r="Q379" s="57">
        <f t="shared" si="6"/>
        <v>5853991.2023999989</v>
      </c>
      <c r="R379" s="58" t="s">
        <v>899</v>
      </c>
      <c r="S379" s="58" t="s">
        <v>922</v>
      </c>
      <c r="T379" s="57" t="s">
        <v>141</v>
      </c>
      <c r="U379" s="58" t="s">
        <v>922</v>
      </c>
      <c r="V379" s="61">
        <v>5046544.1399999997</v>
      </c>
      <c r="W379" s="7"/>
    </row>
    <row r="380" spans="1:23" s="6" customFormat="1" x14ac:dyDescent="0.25">
      <c r="A380" s="56" t="s">
        <v>521</v>
      </c>
      <c r="B380" s="58" t="s">
        <v>461</v>
      </c>
      <c r="C380" s="57" t="s">
        <v>820</v>
      </c>
      <c r="D380" s="57" t="s">
        <v>141</v>
      </c>
      <c r="E380" s="58" t="s">
        <v>899</v>
      </c>
      <c r="F380" s="65" t="s">
        <v>145</v>
      </c>
      <c r="G380" s="57"/>
      <c r="H380" s="57"/>
      <c r="I380" s="57" t="s">
        <v>1404</v>
      </c>
      <c r="J380" s="57" t="s">
        <v>150</v>
      </c>
      <c r="K380" s="57"/>
      <c r="L380" s="57"/>
      <c r="M380" s="57"/>
      <c r="N380" s="57"/>
      <c r="O380" s="58" t="s">
        <v>899</v>
      </c>
      <c r="P380" s="58" t="s">
        <v>1247</v>
      </c>
      <c r="Q380" s="57">
        <f t="shared" si="6"/>
        <v>2478452.4967999998</v>
      </c>
      <c r="R380" s="58" t="s">
        <v>899</v>
      </c>
      <c r="S380" s="58" t="s">
        <v>922</v>
      </c>
      <c r="T380" s="57" t="s">
        <v>141</v>
      </c>
      <c r="U380" s="58" t="s">
        <v>922</v>
      </c>
      <c r="V380" s="61">
        <v>2136596.98</v>
      </c>
      <c r="W380" s="7"/>
    </row>
    <row r="381" spans="1:23" s="6" customFormat="1" x14ac:dyDescent="0.25">
      <c r="A381" s="56" t="s">
        <v>521</v>
      </c>
      <c r="B381" s="58" t="s">
        <v>461</v>
      </c>
      <c r="C381" s="57" t="s">
        <v>820</v>
      </c>
      <c r="D381" s="57" t="s">
        <v>141</v>
      </c>
      <c r="E381" s="58" t="s">
        <v>899</v>
      </c>
      <c r="F381" s="65" t="s">
        <v>145</v>
      </c>
      <c r="G381" s="57"/>
      <c r="H381" s="57"/>
      <c r="I381" s="57" t="s">
        <v>1405</v>
      </c>
      <c r="J381" s="57" t="s">
        <v>150</v>
      </c>
      <c r="K381" s="57"/>
      <c r="L381" s="57"/>
      <c r="M381" s="57"/>
      <c r="N381" s="57"/>
      <c r="O381" s="58" t="s">
        <v>899</v>
      </c>
      <c r="P381" s="58" t="s">
        <v>1248</v>
      </c>
      <c r="Q381" s="57">
        <f t="shared" si="6"/>
        <v>4597726.8739999998</v>
      </c>
      <c r="R381" s="58" t="s">
        <v>899</v>
      </c>
      <c r="S381" s="58" t="s">
        <v>922</v>
      </c>
      <c r="T381" s="57" t="s">
        <v>141</v>
      </c>
      <c r="U381" s="58" t="s">
        <v>922</v>
      </c>
      <c r="V381" s="61">
        <v>3963557.65</v>
      </c>
      <c r="W381" s="7"/>
    </row>
    <row r="382" spans="1:23" s="6" customFormat="1" x14ac:dyDescent="0.25">
      <c r="A382" s="56" t="s">
        <v>521</v>
      </c>
      <c r="B382" s="58" t="s">
        <v>461</v>
      </c>
      <c r="C382" s="57" t="s">
        <v>820</v>
      </c>
      <c r="D382" s="57" t="s">
        <v>141</v>
      </c>
      <c r="E382" s="58" t="s">
        <v>899</v>
      </c>
      <c r="F382" s="65" t="s">
        <v>145</v>
      </c>
      <c r="G382" s="57"/>
      <c r="H382" s="57"/>
      <c r="I382" s="57" t="s">
        <v>1406</v>
      </c>
      <c r="J382" s="57" t="s">
        <v>150</v>
      </c>
      <c r="K382" s="57"/>
      <c r="L382" s="57"/>
      <c r="M382" s="57"/>
      <c r="N382" s="57"/>
      <c r="O382" s="58" t="s">
        <v>899</v>
      </c>
      <c r="P382" s="58" t="s">
        <v>1249</v>
      </c>
      <c r="Q382" s="57">
        <f t="shared" si="6"/>
        <v>3635437.0999999996</v>
      </c>
      <c r="R382" s="58" t="s">
        <v>899</v>
      </c>
      <c r="S382" s="58" t="s">
        <v>922</v>
      </c>
      <c r="T382" s="57" t="s">
        <v>141</v>
      </c>
      <c r="U382" s="58" t="s">
        <v>922</v>
      </c>
      <c r="V382" s="61">
        <v>3133997.5</v>
      </c>
      <c r="W382" s="7"/>
    </row>
    <row r="383" spans="1:23" s="6" customFormat="1" x14ac:dyDescent="0.25">
      <c r="A383" s="56" t="s">
        <v>521</v>
      </c>
      <c r="B383" s="58" t="s">
        <v>461</v>
      </c>
      <c r="C383" s="57" t="s">
        <v>820</v>
      </c>
      <c r="D383" s="57" t="s">
        <v>141</v>
      </c>
      <c r="E383" s="58" t="s">
        <v>899</v>
      </c>
      <c r="F383" s="65" t="s">
        <v>145</v>
      </c>
      <c r="G383" s="57"/>
      <c r="H383" s="57"/>
      <c r="I383" s="57" t="s">
        <v>1407</v>
      </c>
      <c r="J383" s="57" t="s">
        <v>150</v>
      </c>
      <c r="K383" s="57"/>
      <c r="L383" s="57"/>
      <c r="M383" s="57"/>
      <c r="N383" s="57"/>
      <c r="O383" s="58" t="s">
        <v>899</v>
      </c>
      <c r="P383" s="58" t="s">
        <v>1250</v>
      </c>
      <c r="Q383" s="57">
        <f t="shared" si="6"/>
        <v>2800663.0867999997</v>
      </c>
      <c r="R383" s="58" t="s">
        <v>899</v>
      </c>
      <c r="S383" s="58" t="s">
        <v>922</v>
      </c>
      <c r="T383" s="57" t="s">
        <v>141</v>
      </c>
      <c r="U383" s="58" t="s">
        <v>922</v>
      </c>
      <c r="V383" s="61">
        <v>2414364.73</v>
      </c>
      <c r="W383" s="7"/>
    </row>
    <row r="384" spans="1:23" s="6" customFormat="1" x14ac:dyDescent="0.25">
      <c r="A384" s="56" t="s">
        <v>521</v>
      </c>
      <c r="B384" s="58" t="s">
        <v>461</v>
      </c>
      <c r="C384" s="57" t="s">
        <v>820</v>
      </c>
      <c r="D384" s="57" t="s">
        <v>141</v>
      </c>
      <c r="E384" s="58" t="s">
        <v>899</v>
      </c>
      <c r="F384" s="65" t="s">
        <v>145</v>
      </c>
      <c r="G384" s="57"/>
      <c r="H384" s="57"/>
      <c r="I384" s="57" t="s">
        <v>1408</v>
      </c>
      <c r="J384" s="57" t="s">
        <v>150</v>
      </c>
      <c r="K384" s="57"/>
      <c r="L384" s="57"/>
      <c r="M384" s="57"/>
      <c r="N384" s="57"/>
      <c r="O384" s="58" t="s">
        <v>899</v>
      </c>
      <c r="P384" s="58" t="s">
        <v>1251</v>
      </c>
      <c r="Q384" s="57">
        <f t="shared" si="6"/>
        <v>4259078.7707999991</v>
      </c>
      <c r="R384" s="58" t="s">
        <v>899</v>
      </c>
      <c r="S384" s="58" t="s">
        <v>922</v>
      </c>
      <c r="T384" s="57" t="s">
        <v>141</v>
      </c>
      <c r="U384" s="58" t="s">
        <v>922</v>
      </c>
      <c r="V384" s="61">
        <v>3671619.63</v>
      </c>
      <c r="W384" s="7"/>
    </row>
    <row r="385" spans="1:23" s="6" customFormat="1" x14ac:dyDescent="0.25">
      <c r="A385" s="56" t="s">
        <v>521</v>
      </c>
      <c r="B385" s="58" t="s">
        <v>461</v>
      </c>
      <c r="C385" s="57" t="s">
        <v>820</v>
      </c>
      <c r="D385" s="57" t="s">
        <v>141</v>
      </c>
      <c r="E385" s="58" t="s">
        <v>899</v>
      </c>
      <c r="F385" s="65" t="s">
        <v>145</v>
      </c>
      <c r="G385" s="57"/>
      <c r="H385" s="57"/>
      <c r="I385" s="57" t="s">
        <v>1409</v>
      </c>
      <c r="J385" s="57" t="s">
        <v>150</v>
      </c>
      <c r="K385" s="57"/>
      <c r="L385" s="57"/>
      <c r="M385" s="57"/>
      <c r="N385" s="57"/>
      <c r="O385" s="58" t="s">
        <v>899</v>
      </c>
      <c r="P385" s="58" t="s">
        <v>1252</v>
      </c>
      <c r="Q385" s="57">
        <f t="shared" si="6"/>
        <v>3885881.622</v>
      </c>
      <c r="R385" s="58" t="s">
        <v>899</v>
      </c>
      <c r="S385" s="58" t="s">
        <v>922</v>
      </c>
      <c r="T385" s="57" t="s">
        <v>141</v>
      </c>
      <c r="U385" s="58" t="s">
        <v>922</v>
      </c>
      <c r="V385" s="61">
        <v>3349897.95</v>
      </c>
      <c r="W385" s="7"/>
    </row>
    <row r="386" spans="1:23" s="6" customFormat="1" x14ac:dyDescent="0.25">
      <c r="A386" s="56" t="s">
        <v>521</v>
      </c>
      <c r="B386" s="58" t="s">
        <v>462</v>
      </c>
      <c r="C386" s="57" t="s">
        <v>821</v>
      </c>
      <c r="D386" s="57" t="s">
        <v>141</v>
      </c>
      <c r="E386" s="58" t="s">
        <v>899</v>
      </c>
      <c r="F386" s="65" t="s">
        <v>145</v>
      </c>
      <c r="G386" s="57"/>
      <c r="H386" s="57"/>
      <c r="I386" s="57" t="s">
        <v>1404</v>
      </c>
      <c r="J386" s="57" t="s">
        <v>150</v>
      </c>
      <c r="K386" s="57"/>
      <c r="L386" s="57"/>
      <c r="M386" s="57"/>
      <c r="N386" s="57"/>
      <c r="O386" s="58" t="s">
        <v>899</v>
      </c>
      <c r="P386" s="58" t="s">
        <v>1253</v>
      </c>
      <c r="Q386" s="57">
        <f t="shared" si="6"/>
        <v>4345586.3159999996</v>
      </c>
      <c r="R386" s="58" t="s">
        <v>899</v>
      </c>
      <c r="S386" s="58" t="s">
        <v>922</v>
      </c>
      <c r="T386" s="57" t="s">
        <v>141</v>
      </c>
      <c r="U386" s="58" t="s">
        <v>922</v>
      </c>
      <c r="V386" s="61">
        <v>3746195.1</v>
      </c>
      <c r="W386" s="7"/>
    </row>
    <row r="387" spans="1:23" s="6" customFormat="1" x14ac:dyDescent="0.25">
      <c r="A387" s="56" t="s">
        <v>521</v>
      </c>
      <c r="B387" s="58" t="s">
        <v>462</v>
      </c>
      <c r="C387" s="57" t="s">
        <v>821</v>
      </c>
      <c r="D387" s="57" t="s">
        <v>141</v>
      </c>
      <c r="E387" s="58" t="s">
        <v>899</v>
      </c>
      <c r="F387" s="65" t="s">
        <v>145</v>
      </c>
      <c r="G387" s="57"/>
      <c r="H387" s="57"/>
      <c r="I387" s="57" t="s">
        <v>1410</v>
      </c>
      <c r="J387" s="57" t="s">
        <v>150</v>
      </c>
      <c r="K387" s="57"/>
      <c r="L387" s="57"/>
      <c r="M387" s="57"/>
      <c r="N387" s="57"/>
      <c r="O387" s="58" t="s">
        <v>899</v>
      </c>
      <c r="P387" s="58" t="s">
        <v>1254</v>
      </c>
      <c r="Q387" s="57">
        <f t="shared" si="6"/>
        <v>2728275.92</v>
      </c>
      <c r="R387" s="58" t="s">
        <v>899</v>
      </c>
      <c r="S387" s="58" t="s">
        <v>922</v>
      </c>
      <c r="T387" s="57" t="s">
        <v>141</v>
      </c>
      <c r="U387" s="58" t="s">
        <v>922</v>
      </c>
      <c r="V387" s="61">
        <v>2351962</v>
      </c>
      <c r="W387" s="7"/>
    </row>
    <row r="388" spans="1:23" s="6" customFormat="1" x14ac:dyDescent="0.25">
      <c r="A388" s="56" t="s">
        <v>521</v>
      </c>
      <c r="B388" s="58" t="s">
        <v>463</v>
      </c>
      <c r="C388" s="57" t="s">
        <v>822</v>
      </c>
      <c r="D388" s="57" t="s">
        <v>141</v>
      </c>
      <c r="E388" s="58" t="s">
        <v>898</v>
      </c>
      <c r="F388" s="65" t="s">
        <v>145</v>
      </c>
      <c r="G388" s="57"/>
      <c r="H388" s="57"/>
      <c r="I388" s="57" t="s">
        <v>1411</v>
      </c>
      <c r="J388" s="57" t="s">
        <v>150</v>
      </c>
      <c r="K388" s="57"/>
      <c r="L388" s="57"/>
      <c r="M388" s="57"/>
      <c r="N388" s="57"/>
      <c r="O388" s="58" t="s">
        <v>898</v>
      </c>
      <c r="P388" s="58" t="s">
        <v>1255</v>
      </c>
      <c r="Q388" s="57">
        <f t="shared" si="6"/>
        <v>3214814.8128</v>
      </c>
      <c r="R388" s="58" t="s">
        <v>898</v>
      </c>
      <c r="S388" s="58" t="s">
        <v>916</v>
      </c>
      <c r="T388" s="57" t="s">
        <v>141</v>
      </c>
      <c r="U388" s="58" t="s">
        <v>916</v>
      </c>
      <c r="V388" s="61">
        <v>2771392.08</v>
      </c>
      <c r="W388" s="7"/>
    </row>
    <row r="389" spans="1:23" s="6" customFormat="1" x14ac:dyDescent="0.25">
      <c r="A389" s="56" t="s">
        <v>521</v>
      </c>
      <c r="B389" s="58" t="s">
        <v>372</v>
      </c>
      <c r="C389" s="57" t="s">
        <v>823</v>
      </c>
      <c r="D389" s="57" t="s">
        <v>141</v>
      </c>
      <c r="E389" s="58" t="s">
        <v>898</v>
      </c>
      <c r="F389" s="65" t="s">
        <v>145</v>
      </c>
      <c r="G389" s="57"/>
      <c r="H389" s="57"/>
      <c r="I389" s="57" t="s">
        <v>1411</v>
      </c>
      <c r="J389" s="57" t="s">
        <v>150</v>
      </c>
      <c r="K389" s="57"/>
      <c r="L389" s="57"/>
      <c r="M389" s="57"/>
      <c r="N389" s="57"/>
      <c r="O389" s="58" t="s">
        <v>898</v>
      </c>
      <c r="P389" s="58" t="s">
        <v>1256</v>
      </c>
      <c r="Q389" s="57">
        <f t="shared" si="6"/>
        <v>2013759.9999999998</v>
      </c>
      <c r="R389" s="58" t="s">
        <v>898</v>
      </c>
      <c r="S389" s="58" t="s">
        <v>929</v>
      </c>
      <c r="T389" s="57" t="s">
        <v>141</v>
      </c>
      <c r="U389" s="58" t="s">
        <v>929</v>
      </c>
      <c r="V389" s="61">
        <v>1736000</v>
      </c>
      <c r="W389" s="7"/>
    </row>
    <row r="390" spans="1:23" s="6" customFormat="1" x14ac:dyDescent="0.25">
      <c r="A390" s="56" t="s">
        <v>521</v>
      </c>
      <c r="B390" s="58" t="s">
        <v>339</v>
      </c>
      <c r="C390" s="57" t="s">
        <v>824</v>
      </c>
      <c r="D390" s="57" t="s">
        <v>141</v>
      </c>
      <c r="E390" s="58" t="s">
        <v>898</v>
      </c>
      <c r="F390" s="65" t="s">
        <v>145</v>
      </c>
      <c r="G390" s="57"/>
      <c r="H390" s="57"/>
      <c r="I390" s="57" t="s">
        <v>1336</v>
      </c>
      <c r="J390" s="57" t="s">
        <v>150</v>
      </c>
      <c r="K390" s="57"/>
      <c r="L390" s="57"/>
      <c r="M390" s="57"/>
      <c r="N390" s="57"/>
      <c r="O390" s="58" t="s">
        <v>898</v>
      </c>
      <c r="P390" s="58" t="s">
        <v>1257</v>
      </c>
      <c r="Q390" s="57">
        <f t="shared" si="6"/>
        <v>1628798.4443999999</v>
      </c>
      <c r="R390" s="58" t="s">
        <v>898</v>
      </c>
      <c r="S390" s="58" t="s">
        <v>929</v>
      </c>
      <c r="T390" s="57" t="s">
        <v>141</v>
      </c>
      <c r="U390" s="58" t="s">
        <v>929</v>
      </c>
      <c r="V390" s="61">
        <v>1404136.59</v>
      </c>
      <c r="W390" s="7"/>
    </row>
    <row r="391" spans="1:23" s="6" customFormat="1" x14ac:dyDescent="0.25">
      <c r="A391" s="56" t="s">
        <v>521</v>
      </c>
      <c r="B391" s="58" t="s">
        <v>32</v>
      </c>
      <c r="C391" s="57" t="s">
        <v>825</v>
      </c>
      <c r="D391" s="57" t="s">
        <v>141</v>
      </c>
      <c r="E391" s="58" t="s">
        <v>898</v>
      </c>
      <c r="F391" s="65" t="s">
        <v>145</v>
      </c>
      <c r="G391" s="57"/>
      <c r="H391" s="57"/>
      <c r="I391" s="57" t="s">
        <v>1346</v>
      </c>
      <c r="J391" s="57" t="s">
        <v>150</v>
      </c>
      <c r="K391" s="57"/>
      <c r="L391" s="57"/>
      <c r="M391" s="57"/>
      <c r="N391" s="57"/>
      <c r="O391" s="58" t="s">
        <v>898</v>
      </c>
      <c r="P391" s="58" t="s">
        <v>1258</v>
      </c>
      <c r="Q391" s="57">
        <f t="shared" si="6"/>
        <v>589836.23159999994</v>
      </c>
      <c r="R391" s="58" t="s">
        <v>898</v>
      </c>
      <c r="S391" s="57" t="s">
        <v>919</v>
      </c>
      <c r="T391" s="57" t="s">
        <v>141</v>
      </c>
      <c r="U391" s="57" t="s">
        <v>919</v>
      </c>
      <c r="V391" s="61">
        <v>508479.51</v>
      </c>
      <c r="W391" s="7"/>
    </row>
    <row r="392" spans="1:23" s="6" customFormat="1" x14ac:dyDescent="0.25">
      <c r="A392" s="56" t="s">
        <v>521</v>
      </c>
      <c r="B392" s="58" t="s">
        <v>274</v>
      </c>
      <c r="C392" s="57" t="s">
        <v>826</v>
      </c>
      <c r="D392" s="57" t="s">
        <v>141</v>
      </c>
      <c r="E392" s="58" t="s">
        <v>898</v>
      </c>
      <c r="F392" s="65" t="s">
        <v>145</v>
      </c>
      <c r="G392" s="57"/>
      <c r="H392" s="57"/>
      <c r="I392" s="57" t="s">
        <v>1334</v>
      </c>
      <c r="J392" s="57" t="s">
        <v>150</v>
      </c>
      <c r="K392" s="57"/>
      <c r="L392" s="57"/>
      <c r="M392" s="57"/>
      <c r="N392" s="57"/>
      <c r="O392" s="58" t="s">
        <v>898</v>
      </c>
      <c r="P392" s="58" t="s">
        <v>1259</v>
      </c>
      <c r="Q392" s="57">
        <f t="shared" si="6"/>
        <v>1409579.1387999998</v>
      </c>
      <c r="R392" s="58" t="s">
        <v>898</v>
      </c>
      <c r="S392" s="58" t="s">
        <v>929</v>
      </c>
      <c r="T392" s="57" t="s">
        <v>141</v>
      </c>
      <c r="U392" s="58" t="s">
        <v>929</v>
      </c>
      <c r="V392" s="61">
        <v>1215154.43</v>
      </c>
      <c r="W392" s="7"/>
    </row>
    <row r="393" spans="1:23" s="6" customFormat="1" x14ac:dyDescent="0.25">
      <c r="A393" s="56" t="s">
        <v>521</v>
      </c>
      <c r="B393" s="58" t="s">
        <v>464</v>
      </c>
      <c r="C393" s="57" t="s">
        <v>827</v>
      </c>
      <c r="D393" s="57" t="s">
        <v>142</v>
      </c>
      <c r="E393" s="58" t="s">
        <v>900</v>
      </c>
      <c r="F393" s="65" t="s">
        <v>145</v>
      </c>
      <c r="G393" s="57"/>
      <c r="H393" s="57"/>
      <c r="I393" s="57" t="s">
        <v>1412</v>
      </c>
      <c r="J393" s="57" t="s">
        <v>150</v>
      </c>
      <c r="K393" s="57"/>
      <c r="L393" s="57"/>
      <c r="M393" s="57"/>
      <c r="N393" s="57"/>
      <c r="O393" s="58" t="s">
        <v>900</v>
      </c>
      <c r="P393" s="58" t="s">
        <v>1260</v>
      </c>
      <c r="Q393" s="57">
        <f t="shared" si="6"/>
        <v>1974673.1967999998</v>
      </c>
      <c r="R393" s="58" t="s">
        <v>900</v>
      </c>
      <c r="S393" s="58" t="s">
        <v>938</v>
      </c>
      <c r="T393" s="57" t="s">
        <v>142</v>
      </c>
      <c r="U393" s="58" t="s">
        <v>938</v>
      </c>
      <c r="V393" s="61">
        <v>1702304.48</v>
      </c>
      <c r="W393" s="7"/>
    </row>
    <row r="394" spans="1:23" s="6" customFormat="1" x14ac:dyDescent="0.25">
      <c r="A394" s="56" t="s">
        <v>521</v>
      </c>
      <c r="B394" s="58" t="s">
        <v>32</v>
      </c>
      <c r="C394" s="57" t="s">
        <v>828</v>
      </c>
      <c r="D394" s="57" t="s">
        <v>142</v>
      </c>
      <c r="E394" s="58" t="s">
        <v>900</v>
      </c>
      <c r="F394" s="65" t="s">
        <v>145</v>
      </c>
      <c r="G394" s="57"/>
      <c r="H394" s="57"/>
      <c r="I394" s="57" t="s">
        <v>116</v>
      </c>
      <c r="J394" s="57" t="s">
        <v>150</v>
      </c>
      <c r="K394" s="57"/>
      <c r="L394" s="57"/>
      <c r="M394" s="57"/>
      <c r="N394" s="57"/>
      <c r="O394" s="58" t="s">
        <v>900</v>
      </c>
      <c r="P394" s="58" t="s">
        <v>1261</v>
      </c>
      <c r="Q394" s="57">
        <f t="shared" si="6"/>
        <v>1004029.5783999999</v>
      </c>
      <c r="R394" s="58" t="s">
        <v>900</v>
      </c>
      <c r="S394" s="57" t="s">
        <v>938</v>
      </c>
      <c r="T394" s="57" t="s">
        <v>142</v>
      </c>
      <c r="U394" s="57" t="s">
        <v>938</v>
      </c>
      <c r="V394" s="61">
        <v>865542.74</v>
      </c>
      <c r="W394" s="7"/>
    </row>
    <row r="395" spans="1:23" s="6" customFormat="1" x14ac:dyDescent="0.25">
      <c r="A395" s="56" t="s">
        <v>521</v>
      </c>
      <c r="B395" s="58" t="s">
        <v>465</v>
      </c>
      <c r="C395" s="57" t="s">
        <v>829</v>
      </c>
      <c r="D395" s="57" t="s">
        <v>142</v>
      </c>
      <c r="E395" s="58" t="s">
        <v>900</v>
      </c>
      <c r="F395" s="65" t="s">
        <v>145</v>
      </c>
      <c r="G395" s="57"/>
      <c r="H395" s="57"/>
      <c r="I395" s="57" t="s">
        <v>116</v>
      </c>
      <c r="J395" s="57" t="s">
        <v>150</v>
      </c>
      <c r="K395" s="57"/>
      <c r="L395" s="57"/>
      <c r="M395" s="57"/>
      <c r="N395" s="57"/>
      <c r="O395" s="58" t="s">
        <v>900</v>
      </c>
      <c r="P395" s="58" t="s">
        <v>1262</v>
      </c>
      <c r="Q395" s="57">
        <f t="shared" si="6"/>
        <v>236025.23479999998</v>
      </c>
      <c r="R395" s="58" t="s">
        <v>900</v>
      </c>
      <c r="S395" s="57" t="s">
        <v>946</v>
      </c>
      <c r="T395" s="57" t="s">
        <v>142</v>
      </c>
      <c r="U395" s="57" t="s">
        <v>946</v>
      </c>
      <c r="V395" s="61">
        <v>203470.03</v>
      </c>
      <c r="W395" s="7"/>
    </row>
    <row r="396" spans="1:23" s="6" customFormat="1" x14ac:dyDescent="0.25">
      <c r="A396" s="56" t="s">
        <v>521</v>
      </c>
      <c r="B396" s="58" t="s">
        <v>466</v>
      </c>
      <c r="C396" s="57" t="s">
        <v>830</v>
      </c>
      <c r="D396" s="57" t="s">
        <v>142</v>
      </c>
      <c r="E396" s="58" t="s">
        <v>900</v>
      </c>
      <c r="F396" s="65" t="s">
        <v>145</v>
      </c>
      <c r="G396" s="57"/>
      <c r="H396" s="57"/>
      <c r="I396" s="57" t="s">
        <v>1413</v>
      </c>
      <c r="J396" s="57" t="s">
        <v>150</v>
      </c>
      <c r="K396" s="57"/>
      <c r="L396" s="57"/>
      <c r="M396" s="57"/>
      <c r="N396" s="57"/>
      <c r="O396" s="58" t="s">
        <v>900</v>
      </c>
      <c r="P396" s="58" t="s">
        <v>1263</v>
      </c>
      <c r="Q396" s="57">
        <f t="shared" si="6"/>
        <v>550363.77480000001</v>
      </c>
      <c r="R396" s="58" t="s">
        <v>900</v>
      </c>
      <c r="S396" s="57" t="s">
        <v>948</v>
      </c>
      <c r="T396" s="57" t="s">
        <v>142</v>
      </c>
      <c r="U396" s="57" t="s">
        <v>948</v>
      </c>
      <c r="V396" s="61">
        <v>474451.53</v>
      </c>
      <c r="W396" s="7"/>
    </row>
    <row r="397" spans="1:23" s="6" customFormat="1" x14ac:dyDescent="0.25">
      <c r="A397" s="56" t="s">
        <v>521</v>
      </c>
      <c r="B397" s="58" t="s">
        <v>467</v>
      </c>
      <c r="C397" s="57" t="s">
        <v>831</v>
      </c>
      <c r="D397" s="57" t="s">
        <v>142</v>
      </c>
      <c r="E397" s="58" t="s">
        <v>900</v>
      </c>
      <c r="F397" s="65" t="s">
        <v>145</v>
      </c>
      <c r="G397" s="57"/>
      <c r="H397" s="57"/>
      <c r="I397" s="57" t="s">
        <v>1413</v>
      </c>
      <c r="J397" s="57" t="s">
        <v>150</v>
      </c>
      <c r="K397" s="57"/>
      <c r="L397" s="57"/>
      <c r="M397" s="57"/>
      <c r="N397" s="57"/>
      <c r="O397" s="58" t="s">
        <v>900</v>
      </c>
      <c r="P397" s="58" t="s">
        <v>1264</v>
      </c>
      <c r="Q397" s="57">
        <f t="shared" si="6"/>
        <v>5141224.4115999993</v>
      </c>
      <c r="R397" s="58" t="s">
        <v>900</v>
      </c>
      <c r="S397" s="57" t="s">
        <v>930</v>
      </c>
      <c r="T397" s="57" t="s">
        <v>142</v>
      </c>
      <c r="U397" s="57" t="s">
        <v>930</v>
      </c>
      <c r="V397" s="61">
        <v>4432090.01</v>
      </c>
      <c r="W397" s="7"/>
    </row>
    <row r="398" spans="1:23" s="6" customFormat="1" x14ac:dyDescent="0.25">
      <c r="A398" s="56" t="s">
        <v>521</v>
      </c>
      <c r="B398" s="58" t="s">
        <v>468</v>
      </c>
      <c r="C398" s="57" t="s">
        <v>832</v>
      </c>
      <c r="D398" s="57" t="s">
        <v>142</v>
      </c>
      <c r="E398" s="58" t="s">
        <v>900</v>
      </c>
      <c r="F398" s="65" t="s">
        <v>145</v>
      </c>
      <c r="G398" s="57"/>
      <c r="H398" s="57"/>
      <c r="I398" s="57" t="s">
        <v>1413</v>
      </c>
      <c r="J398" s="57" t="s">
        <v>150</v>
      </c>
      <c r="K398" s="57"/>
      <c r="L398" s="57"/>
      <c r="M398" s="57"/>
      <c r="N398" s="57"/>
      <c r="O398" s="58" t="s">
        <v>900</v>
      </c>
      <c r="P398" s="58" t="s">
        <v>1265</v>
      </c>
      <c r="Q398" s="57">
        <f t="shared" si="6"/>
        <v>3851954.1739999996</v>
      </c>
      <c r="R398" s="58" t="s">
        <v>900</v>
      </c>
      <c r="S398" s="57" t="s">
        <v>930</v>
      </c>
      <c r="T398" s="57" t="s">
        <v>142</v>
      </c>
      <c r="U398" s="57" t="s">
        <v>930</v>
      </c>
      <c r="V398" s="61">
        <v>3320650.15</v>
      </c>
      <c r="W398" s="7"/>
    </row>
    <row r="399" spans="1:23" s="6" customFormat="1" x14ac:dyDescent="0.25">
      <c r="A399" s="56" t="s">
        <v>521</v>
      </c>
      <c r="B399" s="57" t="s">
        <v>469</v>
      </c>
      <c r="C399" s="57" t="s">
        <v>833</v>
      </c>
      <c r="D399" s="57" t="s">
        <v>142</v>
      </c>
      <c r="E399" s="58" t="s">
        <v>902</v>
      </c>
      <c r="F399" s="65" t="s">
        <v>145</v>
      </c>
      <c r="G399" s="57"/>
      <c r="H399" s="57"/>
      <c r="I399" s="57" t="s">
        <v>1369</v>
      </c>
      <c r="J399" s="57" t="s">
        <v>150</v>
      </c>
      <c r="K399" s="57"/>
      <c r="L399" s="57"/>
      <c r="M399" s="57"/>
      <c r="N399" s="57"/>
      <c r="O399" s="58" t="s">
        <v>902</v>
      </c>
      <c r="P399" s="58" t="s">
        <v>1266</v>
      </c>
      <c r="Q399" s="57">
        <f t="shared" si="6"/>
        <v>7506.000399999999</v>
      </c>
      <c r="R399" s="58" t="s">
        <v>902</v>
      </c>
      <c r="S399" s="57" t="s">
        <v>949</v>
      </c>
      <c r="T399" s="57" t="s">
        <v>142</v>
      </c>
      <c r="U399" s="57" t="s">
        <v>949</v>
      </c>
      <c r="V399" s="61">
        <v>6470.69</v>
      </c>
      <c r="W399" s="7"/>
    </row>
    <row r="400" spans="1:23" s="6" customFormat="1" x14ac:dyDescent="0.25">
      <c r="A400" s="56" t="s">
        <v>521</v>
      </c>
      <c r="B400" s="57" t="s">
        <v>470</v>
      </c>
      <c r="C400" s="57" t="s">
        <v>834</v>
      </c>
      <c r="D400" s="57" t="s">
        <v>142</v>
      </c>
      <c r="E400" s="58" t="s">
        <v>902</v>
      </c>
      <c r="F400" s="65" t="s">
        <v>145</v>
      </c>
      <c r="G400" s="57"/>
      <c r="H400" s="57"/>
      <c r="I400" s="57" t="s">
        <v>1369</v>
      </c>
      <c r="J400" s="57" t="s">
        <v>150</v>
      </c>
      <c r="K400" s="57"/>
      <c r="L400" s="57"/>
      <c r="M400" s="57"/>
      <c r="N400" s="57"/>
      <c r="O400" s="58" t="s">
        <v>902</v>
      </c>
      <c r="P400" s="58" t="s">
        <v>1266</v>
      </c>
      <c r="Q400" s="57">
        <f t="shared" si="6"/>
        <v>100886.00039999999</v>
      </c>
      <c r="R400" s="58" t="s">
        <v>902</v>
      </c>
      <c r="S400" s="57" t="s">
        <v>949</v>
      </c>
      <c r="T400" s="57" t="s">
        <v>142</v>
      </c>
      <c r="U400" s="57" t="s">
        <v>949</v>
      </c>
      <c r="V400" s="61">
        <v>86970.69</v>
      </c>
      <c r="W400" s="7"/>
    </row>
    <row r="401" spans="1:23" s="6" customFormat="1" x14ac:dyDescent="0.25">
      <c r="A401" s="56" t="s">
        <v>521</v>
      </c>
      <c r="B401" s="57" t="s">
        <v>522</v>
      </c>
      <c r="C401" s="57" t="s">
        <v>835</v>
      </c>
      <c r="D401" s="57" t="s">
        <v>142</v>
      </c>
      <c r="E401" s="58" t="s">
        <v>902</v>
      </c>
      <c r="F401" s="65" t="s">
        <v>145</v>
      </c>
      <c r="G401" s="57"/>
      <c r="H401" s="57"/>
      <c r="I401" s="57" t="s">
        <v>1369</v>
      </c>
      <c r="J401" s="57" t="s">
        <v>150</v>
      </c>
      <c r="K401" s="57"/>
      <c r="L401" s="57"/>
      <c r="M401" s="57"/>
      <c r="N401" s="57"/>
      <c r="O401" s="58" t="s">
        <v>902</v>
      </c>
      <c r="P401" s="58" t="s">
        <v>1266</v>
      </c>
      <c r="Q401" s="57">
        <f t="shared" si="6"/>
        <v>116549.0048</v>
      </c>
      <c r="R401" s="58" t="s">
        <v>902</v>
      </c>
      <c r="S401" s="57" t="s">
        <v>949</v>
      </c>
      <c r="T401" s="57" t="s">
        <v>142</v>
      </c>
      <c r="U401" s="57" t="s">
        <v>949</v>
      </c>
      <c r="V401" s="61">
        <v>100473.28</v>
      </c>
      <c r="W401" s="7"/>
    </row>
    <row r="402" spans="1:23" s="6" customFormat="1" x14ac:dyDescent="0.25">
      <c r="A402" s="56" t="s">
        <v>521</v>
      </c>
      <c r="B402" s="57" t="s">
        <v>523</v>
      </c>
      <c r="C402" s="57" t="s">
        <v>836</v>
      </c>
      <c r="D402" s="57" t="s">
        <v>142</v>
      </c>
      <c r="E402" s="58" t="s">
        <v>902</v>
      </c>
      <c r="F402" s="65" t="s">
        <v>145</v>
      </c>
      <c r="G402" s="57"/>
      <c r="H402" s="57"/>
      <c r="I402" s="57" t="s">
        <v>1369</v>
      </c>
      <c r="J402" s="57" t="s">
        <v>150</v>
      </c>
      <c r="K402" s="57"/>
      <c r="L402" s="57"/>
      <c r="M402" s="57"/>
      <c r="N402" s="57"/>
      <c r="O402" s="58" t="s">
        <v>902</v>
      </c>
      <c r="P402" s="58" t="s">
        <v>1266</v>
      </c>
      <c r="Q402" s="57">
        <f t="shared" si="6"/>
        <v>136557.99559999999</v>
      </c>
      <c r="R402" s="58" t="s">
        <v>902</v>
      </c>
      <c r="S402" s="57" t="s">
        <v>949</v>
      </c>
      <c r="T402" s="57" t="s">
        <v>142</v>
      </c>
      <c r="U402" s="57" t="s">
        <v>949</v>
      </c>
      <c r="V402" s="61">
        <v>117722.41</v>
      </c>
      <c r="W402" s="7"/>
    </row>
    <row r="403" spans="1:23" s="6" customFormat="1" x14ac:dyDescent="0.25">
      <c r="A403" s="56" t="s">
        <v>521</v>
      </c>
      <c r="B403" s="57" t="s">
        <v>471</v>
      </c>
      <c r="C403" s="57" t="s">
        <v>837</v>
      </c>
      <c r="D403" s="57" t="s">
        <v>142</v>
      </c>
      <c r="E403" s="58" t="s">
        <v>902</v>
      </c>
      <c r="F403" s="65" t="s">
        <v>145</v>
      </c>
      <c r="G403" s="57"/>
      <c r="H403" s="57"/>
      <c r="I403" s="57" t="s">
        <v>1369</v>
      </c>
      <c r="J403" s="57" t="s">
        <v>150</v>
      </c>
      <c r="K403" s="57"/>
      <c r="L403" s="57"/>
      <c r="M403" s="57"/>
      <c r="N403" s="57"/>
      <c r="O403" s="58" t="s">
        <v>902</v>
      </c>
      <c r="P403" s="58" t="s">
        <v>1266</v>
      </c>
      <c r="Q403" s="57">
        <f t="shared" si="6"/>
        <v>6787.9951999999994</v>
      </c>
      <c r="R403" s="58" t="s">
        <v>902</v>
      </c>
      <c r="S403" s="57" t="s">
        <v>949</v>
      </c>
      <c r="T403" s="57" t="s">
        <v>142</v>
      </c>
      <c r="U403" s="57" t="s">
        <v>949</v>
      </c>
      <c r="V403" s="61">
        <v>5851.72</v>
      </c>
      <c r="W403" s="7"/>
    </row>
    <row r="404" spans="1:23" s="6" customFormat="1" x14ac:dyDescent="0.25">
      <c r="A404" s="56" t="s">
        <v>521</v>
      </c>
      <c r="B404" s="57" t="s">
        <v>472</v>
      </c>
      <c r="C404" s="57" t="s">
        <v>838</v>
      </c>
      <c r="D404" s="57" t="s">
        <v>142</v>
      </c>
      <c r="E404" s="58" t="s">
        <v>902</v>
      </c>
      <c r="F404" s="65" t="s">
        <v>145</v>
      </c>
      <c r="G404" s="57"/>
      <c r="H404" s="57"/>
      <c r="I404" s="57" t="s">
        <v>1369</v>
      </c>
      <c r="J404" s="57" t="s">
        <v>150</v>
      </c>
      <c r="K404" s="57"/>
      <c r="L404" s="57"/>
      <c r="M404" s="57"/>
      <c r="N404" s="57"/>
      <c r="O404" s="58" t="s">
        <v>902</v>
      </c>
      <c r="P404" s="58" t="s">
        <v>1266</v>
      </c>
      <c r="Q404" s="57">
        <f t="shared" si="6"/>
        <v>154860.99759999997</v>
      </c>
      <c r="R404" s="58" t="s">
        <v>902</v>
      </c>
      <c r="S404" s="57" t="s">
        <v>949</v>
      </c>
      <c r="T404" s="57" t="s">
        <v>142</v>
      </c>
      <c r="U404" s="57" t="s">
        <v>949</v>
      </c>
      <c r="V404" s="61">
        <v>133500.85999999999</v>
      </c>
      <c r="W404" s="7"/>
    </row>
    <row r="405" spans="1:23" s="6" customFormat="1" x14ac:dyDescent="0.25">
      <c r="A405" s="56" t="s">
        <v>521</v>
      </c>
      <c r="B405" s="57" t="s">
        <v>524</v>
      </c>
      <c r="C405" s="57" t="s">
        <v>839</v>
      </c>
      <c r="D405" s="57" t="s">
        <v>142</v>
      </c>
      <c r="E405" s="58" t="s">
        <v>902</v>
      </c>
      <c r="F405" s="65" t="s">
        <v>145</v>
      </c>
      <c r="G405" s="57"/>
      <c r="H405" s="57"/>
      <c r="I405" s="57" t="s">
        <v>1369</v>
      </c>
      <c r="J405" s="57" t="s">
        <v>150</v>
      </c>
      <c r="K405" s="57"/>
      <c r="L405" s="57"/>
      <c r="M405" s="57"/>
      <c r="N405" s="57"/>
      <c r="O405" s="58" t="s">
        <v>902</v>
      </c>
      <c r="P405" s="58" t="s">
        <v>1266</v>
      </c>
      <c r="Q405" s="57">
        <f t="shared" si="6"/>
        <v>99014.003999999986</v>
      </c>
      <c r="R405" s="58" t="s">
        <v>902</v>
      </c>
      <c r="S405" s="57" t="s">
        <v>949</v>
      </c>
      <c r="T405" s="57" t="s">
        <v>142</v>
      </c>
      <c r="U405" s="57" t="s">
        <v>949</v>
      </c>
      <c r="V405" s="61">
        <v>85356.9</v>
      </c>
      <c r="W405" s="7"/>
    </row>
    <row r="406" spans="1:23" s="6" customFormat="1" x14ac:dyDescent="0.25">
      <c r="A406" s="56" t="s">
        <v>521</v>
      </c>
      <c r="B406" s="57" t="s">
        <v>473</v>
      </c>
      <c r="C406" s="57" t="s">
        <v>839</v>
      </c>
      <c r="D406" s="57" t="s">
        <v>142</v>
      </c>
      <c r="E406" s="58" t="s">
        <v>902</v>
      </c>
      <c r="F406" s="65" t="s">
        <v>145</v>
      </c>
      <c r="G406" s="57"/>
      <c r="H406" s="57"/>
      <c r="I406" s="57" t="s">
        <v>1369</v>
      </c>
      <c r="J406" s="57" t="s">
        <v>150</v>
      </c>
      <c r="K406" s="57"/>
      <c r="L406" s="57"/>
      <c r="M406" s="57"/>
      <c r="N406" s="57"/>
      <c r="O406" s="58" t="s">
        <v>902</v>
      </c>
      <c r="P406" s="58" t="s">
        <v>1266</v>
      </c>
      <c r="Q406" s="57">
        <f t="shared" si="6"/>
        <v>77115.999599999996</v>
      </c>
      <c r="R406" s="58" t="s">
        <v>902</v>
      </c>
      <c r="S406" s="57" t="s">
        <v>949</v>
      </c>
      <c r="T406" s="57" t="s">
        <v>142</v>
      </c>
      <c r="U406" s="57" t="s">
        <v>949</v>
      </c>
      <c r="V406" s="61">
        <v>66479.31</v>
      </c>
      <c r="W406" s="7"/>
    </row>
    <row r="407" spans="1:23" s="6" customFormat="1" x14ac:dyDescent="0.25">
      <c r="A407" s="56" t="s">
        <v>521</v>
      </c>
      <c r="B407" s="58" t="s">
        <v>474</v>
      </c>
      <c r="C407" s="57" t="s">
        <v>840</v>
      </c>
      <c r="D407" s="57" t="s">
        <v>142</v>
      </c>
      <c r="E407" s="58" t="s">
        <v>900</v>
      </c>
      <c r="F407" s="65" t="s">
        <v>145</v>
      </c>
      <c r="G407" s="57"/>
      <c r="H407" s="57"/>
      <c r="I407" s="57" t="s">
        <v>116</v>
      </c>
      <c r="J407" s="57" t="s">
        <v>150</v>
      </c>
      <c r="K407" s="57"/>
      <c r="L407" s="57"/>
      <c r="M407" s="57"/>
      <c r="N407" s="57"/>
      <c r="O407" s="58" t="s">
        <v>900</v>
      </c>
      <c r="P407" s="58" t="s">
        <v>1267</v>
      </c>
      <c r="Q407" s="57">
        <f t="shared" si="6"/>
        <v>4165796.8139999998</v>
      </c>
      <c r="R407" s="58" t="s">
        <v>900</v>
      </c>
      <c r="S407" s="57" t="s">
        <v>930</v>
      </c>
      <c r="T407" s="57" t="s">
        <v>142</v>
      </c>
      <c r="U407" s="57" t="s">
        <v>930</v>
      </c>
      <c r="V407" s="61">
        <v>3591204.15</v>
      </c>
      <c r="W407" s="7"/>
    </row>
    <row r="408" spans="1:23" s="6" customFormat="1" x14ac:dyDescent="0.25">
      <c r="A408" s="56" t="s">
        <v>521</v>
      </c>
      <c r="B408" s="58" t="s">
        <v>475</v>
      </c>
      <c r="C408" s="57" t="s">
        <v>841</v>
      </c>
      <c r="D408" s="57" t="s">
        <v>142</v>
      </c>
      <c r="E408" s="58" t="s">
        <v>900</v>
      </c>
      <c r="F408" s="65" t="s">
        <v>145</v>
      </c>
      <c r="G408" s="57"/>
      <c r="H408" s="57"/>
      <c r="I408" s="57" t="s">
        <v>1414</v>
      </c>
      <c r="J408" s="57" t="s">
        <v>150</v>
      </c>
      <c r="K408" s="57"/>
      <c r="L408" s="57"/>
      <c r="M408" s="57"/>
      <c r="N408" s="57"/>
      <c r="O408" s="58" t="s">
        <v>900</v>
      </c>
      <c r="P408" s="58" t="s">
        <v>1268</v>
      </c>
      <c r="Q408" s="57">
        <f t="shared" si="6"/>
        <v>5318038.1423999993</v>
      </c>
      <c r="R408" s="58" t="s">
        <v>900</v>
      </c>
      <c r="S408" s="57" t="s">
        <v>930</v>
      </c>
      <c r="T408" s="57" t="s">
        <v>142</v>
      </c>
      <c r="U408" s="57" t="s">
        <v>930</v>
      </c>
      <c r="V408" s="61">
        <v>4584515.6399999997</v>
      </c>
      <c r="W408" s="7"/>
    </row>
    <row r="409" spans="1:23" s="6" customFormat="1" x14ac:dyDescent="0.25">
      <c r="A409" s="56" t="s">
        <v>521</v>
      </c>
      <c r="B409" s="58" t="s">
        <v>475</v>
      </c>
      <c r="C409" s="57" t="s">
        <v>841</v>
      </c>
      <c r="D409" s="57" t="s">
        <v>142</v>
      </c>
      <c r="E409" s="58" t="s">
        <v>900</v>
      </c>
      <c r="F409" s="65" t="s">
        <v>145</v>
      </c>
      <c r="G409" s="57"/>
      <c r="H409" s="57"/>
      <c r="I409" s="57" t="s">
        <v>1322</v>
      </c>
      <c r="J409" s="57" t="s">
        <v>150</v>
      </c>
      <c r="K409" s="57"/>
      <c r="L409" s="57"/>
      <c r="M409" s="57"/>
      <c r="N409" s="57"/>
      <c r="O409" s="58" t="s">
        <v>900</v>
      </c>
      <c r="P409" s="58" t="s">
        <v>1269</v>
      </c>
      <c r="Q409" s="57">
        <f t="shared" si="6"/>
        <v>5318038.1423999993</v>
      </c>
      <c r="R409" s="58" t="s">
        <v>900</v>
      </c>
      <c r="S409" s="57" t="s">
        <v>930</v>
      </c>
      <c r="T409" s="57" t="s">
        <v>142</v>
      </c>
      <c r="U409" s="57" t="s">
        <v>930</v>
      </c>
      <c r="V409" s="61">
        <v>4584515.6399999997</v>
      </c>
      <c r="W409" s="7"/>
    </row>
    <row r="410" spans="1:23" s="6" customFormat="1" x14ac:dyDescent="0.25">
      <c r="A410" s="56" t="s">
        <v>521</v>
      </c>
      <c r="B410" s="58" t="s">
        <v>475</v>
      </c>
      <c r="C410" s="57" t="s">
        <v>841</v>
      </c>
      <c r="D410" s="57" t="s">
        <v>142</v>
      </c>
      <c r="E410" s="58" t="s">
        <v>900</v>
      </c>
      <c r="F410" s="65" t="s">
        <v>145</v>
      </c>
      <c r="G410" s="57"/>
      <c r="H410" s="57"/>
      <c r="I410" s="57" t="s">
        <v>1361</v>
      </c>
      <c r="J410" s="57" t="s">
        <v>150</v>
      </c>
      <c r="K410" s="57"/>
      <c r="L410" s="57"/>
      <c r="M410" s="57"/>
      <c r="N410" s="57"/>
      <c r="O410" s="58" t="s">
        <v>900</v>
      </c>
      <c r="P410" s="58" t="s">
        <v>1270</v>
      </c>
      <c r="Q410" s="57">
        <f t="shared" si="6"/>
        <v>2993573.8011999996</v>
      </c>
      <c r="R410" s="58" t="s">
        <v>900</v>
      </c>
      <c r="S410" s="57" t="s">
        <v>938</v>
      </c>
      <c r="T410" s="57" t="s">
        <v>142</v>
      </c>
      <c r="U410" s="57" t="s">
        <v>938</v>
      </c>
      <c r="V410" s="61">
        <v>2580667.0699999998</v>
      </c>
      <c r="W410" s="7"/>
    </row>
    <row r="411" spans="1:23" s="6" customFormat="1" x14ac:dyDescent="0.25">
      <c r="A411" s="56" t="s">
        <v>521</v>
      </c>
      <c r="B411" s="57" t="s">
        <v>28</v>
      </c>
      <c r="C411" s="57" t="s">
        <v>842</v>
      </c>
      <c r="D411" s="57" t="s">
        <v>142</v>
      </c>
      <c r="E411" s="58" t="s">
        <v>902</v>
      </c>
      <c r="F411" s="67" t="s">
        <v>891</v>
      </c>
      <c r="G411" s="57"/>
      <c r="H411" s="57"/>
      <c r="I411" s="57" t="s">
        <v>1369</v>
      </c>
      <c r="J411" s="57" t="s">
        <v>150</v>
      </c>
      <c r="K411" s="57"/>
      <c r="L411" s="57"/>
      <c r="M411" s="57"/>
      <c r="N411" s="57"/>
      <c r="O411" s="58" t="s">
        <v>902</v>
      </c>
      <c r="P411" s="58" t="s">
        <v>1271</v>
      </c>
      <c r="Q411" s="57">
        <f t="shared" si="6"/>
        <v>122658.00559999999</v>
      </c>
      <c r="R411" s="58" t="s">
        <v>902</v>
      </c>
      <c r="S411" s="57" t="s">
        <v>949</v>
      </c>
      <c r="T411" s="57" t="s">
        <v>142</v>
      </c>
      <c r="U411" s="57" t="s">
        <v>949</v>
      </c>
      <c r="V411" s="61">
        <v>105739.66</v>
      </c>
      <c r="W411" s="7"/>
    </row>
    <row r="412" spans="1:23" s="6" customFormat="1" x14ac:dyDescent="0.25">
      <c r="A412" s="56" t="s">
        <v>521</v>
      </c>
      <c r="B412" s="57" t="s">
        <v>32</v>
      </c>
      <c r="C412" s="57" t="s">
        <v>843</v>
      </c>
      <c r="D412" s="57" t="s">
        <v>142</v>
      </c>
      <c r="E412" s="58" t="s">
        <v>902</v>
      </c>
      <c r="F412" s="67" t="s">
        <v>891</v>
      </c>
      <c r="G412" s="57"/>
      <c r="H412" s="57"/>
      <c r="I412" s="57" t="s">
        <v>1369</v>
      </c>
      <c r="J412" s="57" t="s">
        <v>150</v>
      </c>
      <c r="K412" s="57"/>
      <c r="L412" s="57"/>
      <c r="M412" s="57"/>
      <c r="N412" s="57"/>
      <c r="O412" s="58" t="s">
        <v>902</v>
      </c>
      <c r="P412" s="58" t="s">
        <v>1271</v>
      </c>
      <c r="Q412" s="57">
        <f t="shared" si="6"/>
        <v>2546.0027999999998</v>
      </c>
      <c r="R412" s="58" t="s">
        <v>902</v>
      </c>
      <c r="S412" s="57" t="s">
        <v>949</v>
      </c>
      <c r="T412" s="57" t="s">
        <v>142</v>
      </c>
      <c r="U412" s="57" t="s">
        <v>949</v>
      </c>
      <c r="V412" s="61">
        <v>2194.83</v>
      </c>
      <c r="W412" s="7"/>
    </row>
    <row r="413" spans="1:23" s="6" customFormat="1" x14ac:dyDescent="0.25">
      <c r="A413" s="56" t="s">
        <v>521</v>
      </c>
      <c r="B413" s="57" t="s">
        <v>476</v>
      </c>
      <c r="C413" s="57" t="s">
        <v>844</v>
      </c>
      <c r="D413" s="57" t="s">
        <v>142</v>
      </c>
      <c r="E413" s="58" t="s">
        <v>902</v>
      </c>
      <c r="F413" s="67" t="s">
        <v>891</v>
      </c>
      <c r="G413" s="57"/>
      <c r="H413" s="57"/>
      <c r="I413" s="57" t="s">
        <v>1369</v>
      </c>
      <c r="J413" s="57" t="s">
        <v>150</v>
      </c>
      <c r="K413" s="57"/>
      <c r="L413" s="57"/>
      <c r="M413" s="57"/>
      <c r="N413" s="57"/>
      <c r="O413" s="58" t="s">
        <v>902</v>
      </c>
      <c r="P413" s="58" t="s">
        <v>1271</v>
      </c>
      <c r="Q413" s="57">
        <f t="shared" si="6"/>
        <v>20633.001199999999</v>
      </c>
      <c r="R413" s="58" t="s">
        <v>902</v>
      </c>
      <c r="S413" s="57" t="s">
        <v>949</v>
      </c>
      <c r="T413" s="57" t="s">
        <v>142</v>
      </c>
      <c r="U413" s="57" t="s">
        <v>949</v>
      </c>
      <c r="V413" s="61">
        <v>17787.07</v>
      </c>
      <c r="W413" s="7"/>
    </row>
    <row r="414" spans="1:23" s="6" customFormat="1" x14ac:dyDescent="0.25">
      <c r="A414" s="56" t="s">
        <v>521</v>
      </c>
      <c r="B414" s="57" t="s">
        <v>477</v>
      </c>
      <c r="C414" s="57" t="s">
        <v>845</v>
      </c>
      <c r="D414" s="57" t="s">
        <v>142</v>
      </c>
      <c r="E414" s="58" t="s">
        <v>902</v>
      </c>
      <c r="F414" s="67" t="s">
        <v>891</v>
      </c>
      <c r="G414" s="57"/>
      <c r="H414" s="57"/>
      <c r="I414" s="57" t="s">
        <v>1369</v>
      </c>
      <c r="J414" s="57" t="s">
        <v>150</v>
      </c>
      <c r="K414" s="57"/>
      <c r="L414" s="57"/>
      <c r="M414" s="57"/>
      <c r="N414" s="57"/>
      <c r="O414" s="58" t="s">
        <v>902</v>
      </c>
      <c r="P414" s="58" t="s">
        <v>1271</v>
      </c>
      <c r="Q414" s="57">
        <f t="shared" si="6"/>
        <v>50292.994799999993</v>
      </c>
      <c r="R414" s="58" t="s">
        <v>902</v>
      </c>
      <c r="S414" s="57" t="s">
        <v>949</v>
      </c>
      <c r="T414" s="57" t="s">
        <v>142</v>
      </c>
      <c r="U414" s="57" t="s">
        <v>949</v>
      </c>
      <c r="V414" s="61">
        <v>43356.03</v>
      </c>
      <c r="W414" s="7"/>
    </row>
    <row r="415" spans="1:23" s="6" customFormat="1" x14ac:dyDescent="0.25">
      <c r="A415" s="56" t="s">
        <v>521</v>
      </c>
      <c r="B415" s="57" t="s">
        <v>478</v>
      </c>
      <c r="C415" s="57" t="s">
        <v>846</v>
      </c>
      <c r="D415" s="57" t="s">
        <v>142</v>
      </c>
      <c r="E415" s="58" t="s">
        <v>902</v>
      </c>
      <c r="F415" s="67" t="s">
        <v>891</v>
      </c>
      <c r="G415" s="57"/>
      <c r="H415" s="57"/>
      <c r="I415" s="57" t="s">
        <v>1369</v>
      </c>
      <c r="J415" s="57" t="s">
        <v>150</v>
      </c>
      <c r="K415" s="57"/>
      <c r="L415" s="57"/>
      <c r="M415" s="57"/>
      <c r="N415" s="57"/>
      <c r="O415" s="58" t="s">
        <v>902</v>
      </c>
      <c r="P415" s="58" t="s">
        <v>1271</v>
      </c>
      <c r="Q415" s="57">
        <f t="shared" si="6"/>
        <v>130208.0048</v>
      </c>
      <c r="R415" s="58" t="s">
        <v>902</v>
      </c>
      <c r="S415" s="57" t="s">
        <v>949</v>
      </c>
      <c r="T415" s="57" t="s">
        <v>142</v>
      </c>
      <c r="U415" s="57" t="s">
        <v>949</v>
      </c>
      <c r="V415" s="61">
        <v>112248.28</v>
      </c>
      <c r="W415" s="7"/>
    </row>
    <row r="416" spans="1:23" s="6" customFormat="1" x14ac:dyDescent="0.25">
      <c r="A416" s="56" t="s">
        <v>521</v>
      </c>
      <c r="B416" s="57" t="s">
        <v>479</v>
      </c>
      <c r="C416" s="57" t="s">
        <v>847</v>
      </c>
      <c r="D416" s="57" t="s">
        <v>142</v>
      </c>
      <c r="E416" s="58" t="s">
        <v>902</v>
      </c>
      <c r="F416" s="67" t="s">
        <v>891</v>
      </c>
      <c r="G416" s="57"/>
      <c r="H416" s="57"/>
      <c r="I416" s="57" t="s">
        <v>1369</v>
      </c>
      <c r="J416" s="57" t="s">
        <v>150</v>
      </c>
      <c r="K416" s="57"/>
      <c r="L416" s="57"/>
      <c r="M416" s="57"/>
      <c r="N416" s="57"/>
      <c r="O416" s="58" t="s">
        <v>902</v>
      </c>
      <c r="P416" s="58" t="s">
        <v>1271</v>
      </c>
      <c r="Q416" s="57">
        <f t="shared" si="6"/>
        <v>313368.00280000002</v>
      </c>
      <c r="R416" s="58" t="s">
        <v>902</v>
      </c>
      <c r="S416" s="57" t="s">
        <v>949</v>
      </c>
      <c r="T416" s="57" t="s">
        <v>142</v>
      </c>
      <c r="U416" s="57" t="s">
        <v>949</v>
      </c>
      <c r="V416" s="61">
        <v>270144.83</v>
      </c>
      <c r="W416" s="7"/>
    </row>
    <row r="417" spans="1:23" s="6" customFormat="1" x14ac:dyDescent="0.25">
      <c r="A417" s="56" t="s">
        <v>521</v>
      </c>
      <c r="B417" s="57" t="s">
        <v>480</v>
      </c>
      <c r="C417" s="57" t="s">
        <v>848</v>
      </c>
      <c r="D417" s="57" t="s">
        <v>142</v>
      </c>
      <c r="E417" s="58" t="s">
        <v>902</v>
      </c>
      <c r="F417" s="67" t="s">
        <v>891</v>
      </c>
      <c r="G417" s="57"/>
      <c r="H417" s="57"/>
      <c r="I417" s="57" t="s">
        <v>1369</v>
      </c>
      <c r="J417" s="57" t="s">
        <v>150</v>
      </c>
      <c r="K417" s="57"/>
      <c r="L417" s="57"/>
      <c r="M417" s="57"/>
      <c r="N417" s="57"/>
      <c r="O417" s="58" t="s">
        <v>902</v>
      </c>
      <c r="P417" s="58" t="s">
        <v>1271</v>
      </c>
      <c r="Q417" s="57">
        <f t="shared" si="6"/>
        <v>25002.999599999999</v>
      </c>
      <c r="R417" s="58" t="s">
        <v>902</v>
      </c>
      <c r="S417" s="57" t="s">
        <v>949</v>
      </c>
      <c r="T417" s="57" t="s">
        <v>142</v>
      </c>
      <c r="U417" s="57" t="s">
        <v>949</v>
      </c>
      <c r="V417" s="61">
        <v>21554.31</v>
      </c>
      <c r="W417" s="7"/>
    </row>
    <row r="418" spans="1:23" s="6" customFormat="1" x14ac:dyDescent="0.25">
      <c r="A418" s="56" t="s">
        <v>521</v>
      </c>
      <c r="B418" s="57" t="s">
        <v>481</v>
      </c>
      <c r="C418" s="57" t="s">
        <v>849</v>
      </c>
      <c r="D418" s="57" t="s">
        <v>142</v>
      </c>
      <c r="E418" s="58" t="s">
        <v>902</v>
      </c>
      <c r="F418" s="67" t="s">
        <v>891</v>
      </c>
      <c r="G418" s="57"/>
      <c r="H418" s="57"/>
      <c r="I418" s="57" t="s">
        <v>1369</v>
      </c>
      <c r="J418" s="57" t="s">
        <v>150</v>
      </c>
      <c r="K418" s="57"/>
      <c r="L418" s="57"/>
      <c r="M418" s="57"/>
      <c r="N418" s="57"/>
      <c r="O418" s="58" t="s">
        <v>902</v>
      </c>
      <c r="P418" s="58" t="s">
        <v>1271</v>
      </c>
      <c r="Q418" s="57">
        <f t="shared" si="6"/>
        <v>292835.00519999996</v>
      </c>
      <c r="R418" s="58" t="s">
        <v>902</v>
      </c>
      <c r="S418" s="57" t="s">
        <v>949</v>
      </c>
      <c r="T418" s="57" t="s">
        <v>142</v>
      </c>
      <c r="U418" s="57" t="s">
        <v>949</v>
      </c>
      <c r="V418" s="61">
        <v>252443.97</v>
      </c>
      <c r="W418" s="7"/>
    </row>
    <row r="419" spans="1:23" s="6" customFormat="1" x14ac:dyDescent="0.25">
      <c r="A419" s="56" t="s">
        <v>521</v>
      </c>
      <c r="B419" s="58" t="s">
        <v>461</v>
      </c>
      <c r="C419" s="57" t="s">
        <v>820</v>
      </c>
      <c r="D419" s="57" t="s">
        <v>142</v>
      </c>
      <c r="E419" s="58" t="s">
        <v>900</v>
      </c>
      <c r="F419" s="65" t="s">
        <v>145</v>
      </c>
      <c r="G419" s="57"/>
      <c r="H419" s="57"/>
      <c r="I419" s="57" t="s">
        <v>1415</v>
      </c>
      <c r="J419" s="57" t="s">
        <v>150</v>
      </c>
      <c r="K419" s="57"/>
      <c r="L419" s="57"/>
      <c r="M419" s="57"/>
      <c r="N419" s="57"/>
      <c r="O419" s="58" t="s">
        <v>900</v>
      </c>
      <c r="P419" s="58" t="s">
        <v>1272</v>
      </c>
      <c r="Q419" s="57">
        <f t="shared" si="6"/>
        <v>3171722.3439999996</v>
      </c>
      <c r="R419" s="58" t="s">
        <v>900</v>
      </c>
      <c r="S419" s="58" t="s">
        <v>930</v>
      </c>
      <c r="T419" s="57" t="s">
        <v>142</v>
      </c>
      <c r="U419" s="58" t="s">
        <v>930</v>
      </c>
      <c r="V419" s="61">
        <v>2734243.4</v>
      </c>
      <c r="W419" s="7"/>
    </row>
    <row r="420" spans="1:23" s="6" customFormat="1" x14ac:dyDescent="0.25">
      <c r="A420" s="56" t="s">
        <v>521</v>
      </c>
      <c r="B420" s="58" t="s">
        <v>461</v>
      </c>
      <c r="C420" s="57" t="s">
        <v>820</v>
      </c>
      <c r="D420" s="57" t="s">
        <v>142</v>
      </c>
      <c r="E420" s="58" t="s">
        <v>900</v>
      </c>
      <c r="F420" s="65" t="s">
        <v>145</v>
      </c>
      <c r="G420" s="57"/>
      <c r="H420" s="57"/>
      <c r="I420" s="57" t="s">
        <v>1416</v>
      </c>
      <c r="J420" s="57" t="s">
        <v>150</v>
      </c>
      <c r="K420" s="57"/>
      <c r="L420" s="57"/>
      <c r="M420" s="57"/>
      <c r="N420" s="57"/>
      <c r="O420" s="58" t="s">
        <v>900</v>
      </c>
      <c r="P420" s="58" t="s">
        <v>1273</v>
      </c>
      <c r="Q420" s="57">
        <f t="shared" si="6"/>
        <v>3171722.3439999996</v>
      </c>
      <c r="R420" s="58" t="s">
        <v>900</v>
      </c>
      <c r="S420" s="58" t="s">
        <v>930</v>
      </c>
      <c r="T420" s="57" t="s">
        <v>142</v>
      </c>
      <c r="U420" s="58" t="s">
        <v>930</v>
      </c>
      <c r="V420" s="61">
        <v>2734243.4</v>
      </c>
      <c r="W420" s="7"/>
    </row>
    <row r="421" spans="1:23" s="6" customFormat="1" x14ac:dyDescent="0.25">
      <c r="A421" s="56" t="s">
        <v>521</v>
      </c>
      <c r="B421" s="58" t="s">
        <v>461</v>
      </c>
      <c r="C421" s="57" t="s">
        <v>820</v>
      </c>
      <c r="D421" s="57" t="s">
        <v>142</v>
      </c>
      <c r="E421" s="58" t="s">
        <v>900</v>
      </c>
      <c r="F421" s="65" t="s">
        <v>145</v>
      </c>
      <c r="G421" s="57"/>
      <c r="H421" s="57"/>
      <c r="I421" s="57" t="s">
        <v>1417</v>
      </c>
      <c r="J421" s="57" t="s">
        <v>150</v>
      </c>
      <c r="K421" s="57"/>
      <c r="L421" s="57"/>
      <c r="M421" s="57"/>
      <c r="N421" s="57"/>
      <c r="O421" s="58" t="s">
        <v>900</v>
      </c>
      <c r="P421" s="58" t="s">
        <v>1274</v>
      </c>
      <c r="Q421" s="57">
        <f t="shared" si="6"/>
        <v>3171722.3439999996</v>
      </c>
      <c r="R421" s="58" t="s">
        <v>900</v>
      </c>
      <c r="S421" s="58" t="s">
        <v>930</v>
      </c>
      <c r="T421" s="57" t="s">
        <v>142</v>
      </c>
      <c r="U421" s="58" t="s">
        <v>930</v>
      </c>
      <c r="V421" s="61">
        <v>2734243.4</v>
      </c>
      <c r="W421" s="7"/>
    </row>
    <row r="422" spans="1:23" s="6" customFormat="1" x14ac:dyDescent="0.25">
      <c r="A422" s="56" t="s">
        <v>521</v>
      </c>
      <c r="B422" s="58" t="s">
        <v>482</v>
      </c>
      <c r="C422" s="58" t="s">
        <v>850</v>
      </c>
      <c r="D422" s="57" t="s">
        <v>142</v>
      </c>
      <c r="E422" s="58" t="s">
        <v>900</v>
      </c>
      <c r="F422" s="68" t="s">
        <v>145</v>
      </c>
      <c r="G422" s="57"/>
      <c r="H422" s="57"/>
      <c r="I422" s="57" t="s">
        <v>1418</v>
      </c>
      <c r="J422" s="57" t="s">
        <v>150</v>
      </c>
      <c r="K422" s="57"/>
      <c r="L422" s="57"/>
      <c r="M422" s="57"/>
      <c r="N422" s="57"/>
      <c r="O422" s="58" t="s">
        <v>900</v>
      </c>
      <c r="P422" s="58" t="s">
        <v>1275</v>
      </c>
      <c r="Q422" s="57">
        <f t="shared" si="6"/>
        <v>182507.10359999997</v>
      </c>
      <c r="R422" s="58" t="s">
        <v>900</v>
      </c>
      <c r="S422" s="57" t="s">
        <v>946</v>
      </c>
      <c r="T422" s="57" t="s">
        <v>142</v>
      </c>
      <c r="U422" s="57" t="s">
        <v>946</v>
      </c>
      <c r="V422" s="61">
        <v>157333.71</v>
      </c>
      <c r="W422" s="7"/>
    </row>
    <row r="423" spans="1:23" s="6" customFormat="1" x14ac:dyDescent="0.25">
      <c r="A423" s="56" t="s">
        <v>521</v>
      </c>
      <c r="B423" s="58" t="s">
        <v>483</v>
      </c>
      <c r="C423" s="58" t="s">
        <v>851</v>
      </c>
      <c r="D423" s="57" t="s">
        <v>142</v>
      </c>
      <c r="E423" s="58" t="s">
        <v>900</v>
      </c>
      <c r="F423" s="68" t="s">
        <v>145</v>
      </c>
      <c r="G423" s="57"/>
      <c r="H423" s="57"/>
      <c r="I423" s="57" t="s">
        <v>1418</v>
      </c>
      <c r="J423" s="57" t="s">
        <v>150</v>
      </c>
      <c r="K423" s="57"/>
      <c r="L423" s="57"/>
      <c r="M423" s="57"/>
      <c r="N423" s="57"/>
      <c r="O423" s="58" t="s">
        <v>900</v>
      </c>
      <c r="P423" s="58" t="s">
        <v>1276</v>
      </c>
      <c r="Q423" s="57">
        <f t="shared" si="6"/>
        <v>354456.50199999998</v>
      </c>
      <c r="R423" s="58" t="s">
        <v>900</v>
      </c>
      <c r="S423" s="57" t="s">
        <v>948</v>
      </c>
      <c r="T423" s="57" t="s">
        <v>142</v>
      </c>
      <c r="U423" s="57" t="s">
        <v>948</v>
      </c>
      <c r="V423" s="61">
        <v>305565.95</v>
      </c>
      <c r="W423" s="7"/>
    </row>
    <row r="424" spans="1:23" s="6" customFormat="1" x14ac:dyDescent="0.25">
      <c r="A424" s="56" t="s">
        <v>521</v>
      </c>
      <c r="B424" s="58" t="s">
        <v>32</v>
      </c>
      <c r="C424" s="58" t="s">
        <v>852</v>
      </c>
      <c r="D424" s="57" t="s">
        <v>142</v>
      </c>
      <c r="E424" s="58" t="s">
        <v>900</v>
      </c>
      <c r="F424" s="68" t="s">
        <v>145</v>
      </c>
      <c r="G424" s="57"/>
      <c r="H424" s="57"/>
      <c r="I424" s="57" t="s">
        <v>1418</v>
      </c>
      <c r="J424" s="57" t="s">
        <v>150</v>
      </c>
      <c r="K424" s="57"/>
      <c r="L424" s="57"/>
      <c r="M424" s="57"/>
      <c r="N424" s="57"/>
      <c r="O424" s="58" t="s">
        <v>900</v>
      </c>
      <c r="P424" s="58" t="s">
        <v>1277</v>
      </c>
      <c r="Q424" s="57">
        <f t="shared" si="6"/>
        <v>788897.99679999996</v>
      </c>
      <c r="R424" s="58" t="s">
        <v>900</v>
      </c>
      <c r="S424" s="57" t="s">
        <v>935</v>
      </c>
      <c r="T424" s="57" t="s">
        <v>142</v>
      </c>
      <c r="U424" s="57" t="s">
        <v>935</v>
      </c>
      <c r="V424" s="61">
        <v>680084.47999999998</v>
      </c>
      <c r="W424" s="7"/>
    </row>
    <row r="425" spans="1:23" s="6" customFormat="1" x14ac:dyDescent="0.25">
      <c r="A425" s="56" t="s">
        <v>521</v>
      </c>
      <c r="B425" s="58" t="s">
        <v>484</v>
      </c>
      <c r="C425" s="58" t="s">
        <v>853</v>
      </c>
      <c r="D425" s="57" t="s">
        <v>142</v>
      </c>
      <c r="E425" s="58" t="s">
        <v>900</v>
      </c>
      <c r="F425" s="68" t="s">
        <v>145</v>
      </c>
      <c r="G425" s="57"/>
      <c r="H425" s="57"/>
      <c r="I425" s="57" t="s">
        <v>1418</v>
      </c>
      <c r="J425" s="57" t="s">
        <v>150</v>
      </c>
      <c r="K425" s="57"/>
      <c r="L425" s="57"/>
      <c r="M425" s="57"/>
      <c r="N425" s="57"/>
      <c r="O425" s="58" t="s">
        <v>900</v>
      </c>
      <c r="P425" s="58" t="s">
        <v>1278</v>
      </c>
      <c r="Q425" s="57">
        <f t="shared" si="6"/>
        <v>255491.77479999998</v>
      </c>
      <c r="R425" s="58" t="s">
        <v>900</v>
      </c>
      <c r="S425" s="57" t="s">
        <v>946</v>
      </c>
      <c r="T425" s="57" t="s">
        <v>142</v>
      </c>
      <c r="U425" s="57" t="s">
        <v>946</v>
      </c>
      <c r="V425" s="61">
        <v>220251.53</v>
      </c>
      <c r="W425" s="7"/>
    </row>
    <row r="426" spans="1:23" s="6" customFormat="1" x14ac:dyDescent="0.25">
      <c r="A426" s="56" t="s">
        <v>521</v>
      </c>
      <c r="B426" s="58" t="s">
        <v>32</v>
      </c>
      <c r="C426" s="58" t="s">
        <v>854</v>
      </c>
      <c r="D426" s="57" t="s">
        <v>142</v>
      </c>
      <c r="E426" s="58" t="s">
        <v>900</v>
      </c>
      <c r="F426" s="68" t="s">
        <v>145</v>
      </c>
      <c r="G426" s="57"/>
      <c r="H426" s="57"/>
      <c r="I426" s="57" t="s">
        <v>1418</v>
      </c>
      <c r="J426" s="57" t="s">
        <v>150</v>
      </c>
      <c r="K426" s="57"/>
      <c r="L426" s="57"/>
      <c r="M426" s="57"/>
      <c r="N426" s="57"/>
      <c r="O426" s="58" t="s">
        <v>900</v>
      </c>
      <c r="P426" s="58" t="s">
        <v>1279</v>
      </c>
      <c r="Q426" s="57">
        <f t="shared" si="6"/>
        <v>440751.41919999995</v>
      </c>
      <c r="R426" s="58" t="s">
        <v>900</v>
      </c>
      <c r="S426" s="57" t="s">
        <v>948</v>
      </c>
      <c r="T426" s="57" t="s">
        <v>142</v>
      </c>
      <c r="U426" s="57" t="s">
        <v>948</v>
      </c>
      <c r="V426" s="61">
        <v>379958.12</v>
      </c>
      <c r="W426" s="7"/>
    </row>
    <row r="427" spans="1:23" s="6" customFormat="1" x14ac:dyDescent="0.25">
      <c r="A427" s="56" t="s">
        <v>521</v>
      </c>
      <c r="B427" s="58" t="s">
        <v>485</v>
      </c>
      <c r="C427" s="57" t="s">
        <v>855</v>
      </c>
      <c r="D427" s="57" t="s">
        <v>142</v>
      </c>
      <c r="E427" s="58" t="s">
        <v>900</v>
      </c>
      <c r="F427" s="65" t="s">
        <v>145</v>
      </c>
      <c r="G427" s="57"/>
      <c r="H427" s="57"/>
      <c r="I427" s="57" t="s">
        <v>1383</v>
      </c>
      <c r="J427" s="57" t="s">
        <v>150</v>
      </c>
      <c r="K427" s="57"/>
      <c r="L427" s="57"/>
      <c r="M427" s="57"/>
      <c r="N427" s="57"/>
      <c r="O427" s="58" t="s">
        <v>900</v>
      </c>
      <c r="P427" s="58" t="s">
        <v>1280</v>
      </c>
      <c r="Q427" s="57">
        <f t="shared" si="6"/>
        <v>4992864.0887999991</v>
      </c>
      <c r="R427" s="58" t="s">
        <v>900</v>
      </c>
      <c r="S427" s="57" t="s">
        <v>930</v>
      </c>
      <c r="T427" s="57" t="s">
        <v>142</v>
      </c>
      <c r="U427" s="57" t="s">
        <v>930</v>
      </c>
      <c r="V427" s="61">
        <v>4304193.18</v>
      </c>
      <c r="W427" s="7"/>
    </row>
    <row r="428" spans="1:23" s="6" customFormat="1" x14ac:dyDescent="0.25">
      <c r="A428" s="56" t="s">
        <v>521</v>
      </c>
      <c r="B428" s="57" t="s">
        <v>486</v>
      </c>
      <c r="C428" s="57" t="s">
        <v>856</v>
      </c>
      <c r="D428" s="58" t="s">
        <v>141</v>
      </c>
      <c r="E428" s="58" t="s">
        <v>906</v>
      </c>
      <c r="F428" s="65" t="s">
        <v>145</v>
      </c>
      <c r="G428" s="57"/>
      <c r="H428" s="57"/>
      <c r="I428" s="57" t="s">
        <v>1319</v>
      </c>
      <c r="J428" s="57" t="s">
        <v>150</v>
      </c>
      <c r="K428" s="57"/>
      <c r="L428" s="57"/>
      <c r="M428" s="57"/>
      <c r="N428" s="57"/>
      <c r="O428" s="58" t="s">
        <v>906</v>
      </c>
      <c r="P428" s="58" t="s">
        <v>1281</v>
      </c>
      <c r="Q428" s="57">
        <f t="shared" si="6"/>
        <v>766824.75119999994</v>
      </c>
      <c r="R428" s="58" t="s">
        <v>906</v>
      </c>
      <c r="S428" s="58" t="s">
        <v>959</v>
      </c>
      <c r="T428" s="58" t="s">
        <v>141</v>
      </c>
      <c r="U428" s="58" t="s">
        <v>959</v>
      </c>
      <c r="V428" s="61">
        <v>661055.81999999995</v>
      </c>
      <c r="W428" s="7"/>
    </row>
    <row r="429" spans="1:23" s="6" customFormat="1" x14ac:dyDescent="0.25">
      <c r="A429" s="56" t="s">
        <v>521</v>
      </c>
      <c r="B429" s="58" t="s">
        <v>487</v>
      </c>
      <c r="C429" s="57" t="s">
        <v>857</v>
      </c>
      <c r="D429" s="58" t="s">
        <v>141</v>
      </c>
      <c r="E429" s="58" t="s">
        <v>906</v>
      </c>
      <c r="F429" s="65" t="s">
        <v>145</v>
      </c>
      <c r="G429" s="57"/>
      <c r="H429" s="57"/>
      <c r="I429" s="57" t="s">
        <v>1419</v>
      </c>
      <c r="J429" s="57" t="s">
        <v>150</v>
      </c>
      <c r="K429" s="57"/>
      <c r="L429" s="57"/>
      <c r="M429" s="57"/>
      <c r="N429" s="57"/>
      <c r="O429" s="58" t="s">
        <v>906</v>
      </c>
      <c r="P429" s="58" t="s">
        <v>1282</v>
      </c>
      <c r="Q429" s="57">
        <f t="shared" si="6"/>
        <v>311975.7708</v>
      </c>
      <c r="R429" s="58" t="s">
        <v>906</v>
      </c>
      <c r="S429" s="58" t="s">
        <v>960</v>
      </c>
      <c r="T429" s="58" t="s">
        <v>141</v>
      </c>
      <c r="U429" s="58" t="s">
        <v>960</v>
      </c>
      <c r="V429" s="61">
        <v>268944.63</v>
      </c>
      <c r="W429" s="7"/>
    </row>
    <row r="430" spans="1:23" s="6" customFormat="1" x14ac:dyDescent="0.25">
      <c r="A430" s="56" t="s">
        <v>521</v>
      </c>
      <c r="B430" s="57" t="s">
        <v>488</v>
      </c>
      <c r="C430" s="57" t="s">
        <v>858</v>
      </c>
      <c r="D430" s="57" t="s">
        <v>141</v>
      </c>
      <c r="E430" s="57" t="s">
        <v>907</v>
      </c>
      <c r="F430" s="67" t="s">
        <v>145</v>
      </c>
      <c r="G430" s="57"/>
      <c r="H430" s="57"/>
      <c r="I430" s="57" t="s">
        <v>1420</v>
      </c>
      <c r="J430" s="57" t="s">
        <v>150</v>
      </c>
      <c r="K430" s="57"/>
      <c r="L430" s="57"/>
      <c r="M430" s="57"/>
      <c r="N430" s="57"/>
      <c r="O430" s="57" t="s">
        <v>907</v>
      </c>
      <c r="P430" s="58" t="s">
        <v>1283</v>
      </c>
      <c r="Q430" s="57">
        <f t="shared" si="6"/>
        <v>576413</v>
      </c>
      <c r="R430" s="57" t="s">
        <v>907</v>
      </c>
      <c r="S430" s="57" t="s">
        <v>961</v>
      </c>
      <c r="T430" s="57" t="s">
        <v>141</v>
      </c>
      <c r="U430" s="57" t="s">
        <v>961</v>
      </c>
      <c r="V430" s="61">
        <f>576413/1.16</f>
        <v>496907.75862068968</v>
      </c>
      <c r="W430" s="7"/>
    </row>
    <row r="431" spans="1:23" s="6" customFormat="1" x14ac:dyDescent="0.25">
      <c r="A431" s="56" t="s">
        <v>521</v>
      </c>
      <c r="B431" s="58" t="s">
        <v>32</v>
      </c>
      <c r="C431" s="57" t="s">
        <v>859</v>
      </c>
      <c r="D431" s="57" t="s">
        <v>141</v>
      </c>
      <c r="E431" s="58" t="s">
        <v>907</v>
      </c>
      <c r="F431" s="67" t="s">
        <v>145</v>
      </c>
      <c r="G431" s="57"/>
      <c r="H431" s="57"/>
      <c r="I431" s="57" t="s">
        <v>1421</v>
      </c>
      <c r="J431" s="57" t="s">
        <v>150</v>
      </c>
      <c r="K431" s="57"/>
      <c r="L431" s="57"/>
      <c r="M431" s="57"/>
      <c r="N431" s="57"/>
      <c r="O431" s="58" t="s">
        <v>907</v>
      </c>
      <c r="P431" s="58" t="s">
        <v>1284</v>
      </c>
      <c r="Q431" s="57">
        <f t="shared" si="6"/>
        <v>2864895</v>
      </c>
      <c r="R431" s="58" t="s">
        <v>907</v>
      </c>
      <c r="S431" s="58" t="s">
        <v>962</v>
      </c>
      <c r="T431" s="57" t="s">
        <v>141</v>
      </c>
      <c r="U431" s="58" t="s">
        <v>962</v>
      </c>
      <c r="V431" s="66">
        <f>2864895/1.16</f>
        <v>2469737.0689655175</v>
      </c>
      <c r="W431" s="7"/>
    </row>
    <row r="432" spans="1:23" s="6" customFormat="1" x14ac:dyDescent="0.25">
      <c r="A432" s="56" t="s">
        <v>521</v>
      </c>
      <c r="B432" s="57" t="s">
        <v>489</v>
      </c>
      <c r="C432" s="57" t="s">
        <v>860</v>
      </c>
      <c r="D432" s="57" t="s">
        <v>141</v>
      </c>
      <c r="E432" s="57" t="s">
        <v>907</v>
      </c>
      <c r="F432" s="67" t="s">
        <v>145</v>
      </c>
      <c r="G432" s="57"/>
      <c r="H432" s="57"/>
      <c r="I432" s="57" t="s">
        <v>1420</v>
      </c>
      <c r="J432" s="57" t="s">
        <v>150</v>
      </c>
      <c r="K432" s="57"/>
      <c r="L432" s="57"/>
      <c r="M432" s="57"/>
      <c r="N432" s="57"/>
      <c r="O432" s="57" t="s">
        <v>907</v>
      </c>
      <c r="P432" s="58" t="s">
        <v>1285</v>
      </c>
      <c r="Q432" s="57">
        <f t="shared" si="6"/>
        <v>438479.99999999994</v>
      </c>
      <c r="R432" s="57" t="s">
        <v>907</v>
      </c>
      <c r="S432" s="57" t="s">
        <v>961</v>
      </c>
      <c r="T432" s="57" t="s">
        <v>141</v>
      </c>
      <c r="U432" s="57" t="s">
        <v>961</v>
      </c>
      <c r="V432" s="61">
        <f>438480/1.16</f>
        <v>378000</v>
      </c>
      <c r="W432" s="7"/>
    </row>
    <row r="433" spans="1:23" s="6" customFormat="1" x14ac:dyDescent="0.25">
      <c r="A433" s="56" t="s">
        <v>521</v>
      </c>
      <c r="B433" s="58" t="s">
        <v>345</v>
      </c>
      <c r="C433" s="57" t="s">
        <v>861</v>
      </c>
      <c r="D433" s="58" t="s">
        <v>141</v>
      </c>
      <c r="E433" s="58" t="s">
        <v>907</v>
      </c>
      <c r="F433" s="65" t="s">
        <v>145</v>
      </c>
      <c r="G433" s="57"/>
      <c r="H433" s="57"/>
      <c r="I433" s="57" t="s">
        <v>1422</v>
      </c>
      <c r="J433" s="57" t="s">
        <v>150</v>
      </c>
      <c r="K433" s="57"/>
      <c r="L433" s="57"/>
      <c r="M433" s="57"/>
      <c r="N433" s="57"/>
      <c r="O433" s="58" t="s">
        <v>907</v>
      </c>
      <c r="P433" s="58" t="s">
        <v>1286</v>
      </c>
      <c r="Q433" s="57">
        <f t="shared" si="6"/>
        <v>522204.15999999997</v>
      </c>
      <c r="R433" s="58" t="s">
        <v>907</v>
      </c>
      <c r="S433" s="58" t="s">
        <v>961</v>
      </c>
      <c r="T433" s="58" t="s">
        <v>141</v>
      </c>
      <c r="U433" s="58" t="s">
        <v>961</v>
      </c>
      <c r="V433" s="61">
        <v>450176</v>
      </c>
      <c r="W433" s="7"/>
    </row>
    <row r="434" spans="1:23" s="6" customFormat="1" x14ac:dyDescent="0.25">
      <c r="A434" s="56" t="s">
        <v>521</v>
      </c>
      <c r="B434" s="58" t="s">
        <v>490</v>
      </c>
      <c r="C434" s="57" t="s">
        <v>862</v>
      </c>
      <c r="D434" s="57" t="s">
        <v>143</v>
      </c>
      <c r="E434" s="58" t="s">
        <v>908</v>
      </c>
      <c r="F434" s="67" t="s">
        <v>892</v>
      </c>
      <c r="G434" s="57"/>
      <c r="H434" s="57"/>
      <c r="I434" s="57" t="s">
        <v>1339</v>
      </c>
      <c r="J434" s="57" t="s">
        <v>150</v>
      </c>
      <c r="K434" s="57"/>
      <c r="L434" s="57"/>
      <c r="M434" s="57"/>
      <c r="N434" s="57"/>
      <c r="O434" s="58" t="s">
        <v>908</v>
      </c>
      <c r="P434" s="58" t="s">
        <v>1287</v>
      </c>
      <c r="Q434" s="57">
        <f t="shared" si="6"/>
        <v>53859626.998799995</v>
      </c>
      <c r="R434" s="58" t="s">
        <v>908</v>
      </c>
      <c r="S434" s="58" t="s">
        <v>962</v>
      </c>
      <c r="T434" s="57" t="s">
        <v>143</v>
      </c>
      <c r="U434" s="58" t="s">
        <v>962</v>
      </c>
      <c r="V434" s="66">
        <v>46430712.93</v>
      </c>
      <c r="W434" s="7"/>
    </row>
    <row r="435" spans="1:23" s="6" customFormat="1" x14ac:dyDescent="0.25">
      <c r="A435" s="56" t="s">
        <v>521</v>
      </c>
      <c r="B435" s="58" t="s">
        <v>491</v>
      </c>
      <c r="C435" s="57" t="s">
        <v>863</v>
      </c>
      <c r="D435" s="57" t="s">
        <v>143</v>
      </c>
      <c r="E435" s="58" t="s">
        <v>908</v>
      </c>
      <c r="F435" s="67" t="s">
        <v>893</v>
      </c>
      <c r="G435" s="57"/>
      <c r="H435" s="57"/>
      <c r="I435" s="57" t="s">
        <v>1423</v>
      </c>
      <c r="J435" s="57" t="s">
        <v>150</v>
      </c>
      <c r="K435" s="57"/>
      <c r="L435" s="57"/>
      <c r="M435" s="57"/>
      <c r="N435" s="57"/>
      <c r="O435" s="58" t="s">
        <v>908</v>
      </c>
      <c r="P435" s="58" t="s">
        <v>1288</v>
      </c>
      <c r="Q435" s="57">
        <f t="shared" si="6"/>
        <v>1551128.9971999999</v>
      </c>
      <c r="R435" s="58" t="s">
        <v>908</v>
      </c>
      <c r="S435" s="58" t="s">
        <v>962</v>
      </c>
      <c r="T435" s="57" t="s">
        <v>143</v>
      </c>
      <c r="U435" s="58" t="s">
        <v>962</v>
      </c>
      <c r="V435" s="66">
        <v>1337180.17</v>
      </c>
      <c r="W435" s="7"/>
    </row>
    <row r="436" spans="1:23" s="6" customFormat="1" x14ac:dyDescent="0.25">
      <c r="A436" s="56" t="s">
        <v>521</v>
      </c>
      <c r="B436" s="58" t="s">
        <v>492</v>
      </c>
      <c r="C436" s="57" t="s">
        <v>864</v>
      </c>
      <c r="D436" s="57" t="s">
        <v>143</v>
      </c>
      <c r="E436" s="58" t="s">
        <v>908</v>
      </c>
      <c r="F436" s="67" t="s">
        <v>894</v>
      </c>
      <c r="G436" s="57"/>
      <c r="H436" s="57"/>
      <c r="I436" s="57" t="s">
        <v>1424</v>
      </c>
      <c r="J436" s="57" t="s">
        <v>150</v>
      </c>
      <c r="K436" s="57"/>
      <c r="L436" s="57"/>
      <c r="M436" s="57"/>
      <c r="N436" s="57"/>
      <c r="O436" s="58" t="s">
        <v>908</v>
      </c>
      <c r="P436" s="58" t="s">
        <v>1289</v>
      </c>
      <c r="Q436" s="57">
        <f t="shared" si="6"/>
        <v>286002.99959999998</v>
      </c>
      <c r="R436" s="58" t="s">
        <v>908</v>
      </c>
      <c r="S436" s="58" t="s">
        <v>963</v>
      </c>
      <c r="T436" s="57" t="s">
        <v>143</v>
      </c>
      <c r="U436" s="58" t="s">
        <v>963</v>
      </c>
      <c r="V436" s="66">
        <v>246554.31</v>
      </c>
      <c r="W436" s="7"/>
    </row>
    <row r="437" spans="1:23" s="6" customFormat="1" x14ac:dyDescent="0.25">
      <c r="A437" s="56" t="s">
        <v>521</v>
      </c>
      <c r="B437" s="58" t="s">
        <v>493</v>
      </c>
      <c r="C437" s="57" t="s">
        <v>865</v>
      </c>
      <c r="D437" s="57" t="s">
        <v>143</v>
      </c>
      <c r="E437" s="58" t="s">
        <v>908</v>
      </c>
      <c r="F437" s="67" t="s">
        <v>894</v>
      </c>
      <c r="G437" s="57"/>
      <c r="H437" s="57"/>
      <c r="I437" s="57" t="s">
        <v>1424</v>
      </c>
      <c r="J437" s="57" t="s">
        <v>150</v>
      </c>
      <c r="K437" s="57"/>
      <c r="L437" s="57"/>
      <c r="M437" s="57"/>
      <c r="N437" s="57"/>
      <c r="O437" s="58" t="s">
        <v>908</v>
      </c>
      <c r="P437" s="58" t="s">
        <v>1290</v>
      </c>
      <c r="Q437" s="57">
        <f t="shared" si="6"/>
        <v>450813.00400000002</v>
      </c>
      <c r="R437" s="58" t="s">
        <v>908</v>
      </c>
      <c r="S437" s="58" t="s">
        <v>963</v>
      </c>
      <c r="T437" s="57" t="s">
        <v>143</v>
      </c>
      <c r="U437" s="58" t="s">
        <v>963</v>
      </c>
      <c r="V437" s="66">
        <v>388631.9</v>
      </c>
      <c r="W437" s="7"/>
    </row>
    <row r="438" spans="1:23" s="6" customFormat="1" x14ac:dyDescent="0.25">
      <c r="A438" s="56" t="s">
        <v>521</v>
      </c>
      <c r="B438" s="58" t="s">
        <v>494</v>
      </c>
      <c r="C438" s="57" t="s">
        <v>866</v>
      </c>
      <c r="D438" s="57" t="s">
        <v>143</v>
      </c>
      <c r="E438" s="58" t="s">
        <v>908</v>
      </c>
      <c r="F438" s="67" t="s">
        <v>894</v>
      </c>
      <c r="G438" s="57"/>
      <c r="H438" s="57"/>
      <c r="I438" s="57" t="s">
        <v>1424</v>
      </c>
      <c r="J438" s="57" t="s">
        <v>150</v>
      </c>
      <c r="K438" s="57"/>
      <c r="L438" s="57"/>
      <c r="M438" s="57"/>
      <c r="N438" s="57"/>
      <c r="O438" s="58" t="s">
        <v>908</v>
      </c>
      <c r="P438" s="58" t="s">
        <v>1291</v>
      </c>
      <c r="Q438" s="57">
        <f t="shared" si="6"/>
        <v>475396.99999999994</v>
      </c>
      <c r="R438" s="58" t="s">
        <v>908</v>
      </c>
      <c r="S438" s="58" t="s">
        <v>963</v>
      </c>
      <c r="T438" s="57" t="s">
        <v>143</v>
      </c>
      <c r="U438" s="58" t="s">
        <v>963</v>
      </c>
      <c r="V438" s="66">
        <v>409825</v>
      </c>
      <c r="W438" s="7"/>
    </row>
    <row r="439" spans="1:23" s="6" customFormat="1" x14ac:dyDescent="0.25">
      <c r="A439" s="56" t="s">
        <v>521</v>
      </c>
      <c r="B439" s="58" t="s">
        <v>495</v>
      </c>
      <c r="C439" s="57" t="s">
        <v>867</v>
      </c>
      <c r="D439" s="57" t="s">
        <v>143</v>
      </c>
      <c r="E439" s="58" t="s">
        <v>908</v>
      </c>
      <c r="F439" s="67" t="s">
        <v>894</v>
      </c>
      <c r="G439" s="57"/>
      <c r="H439" s="57"/>
      <c r="I439" s="57" t="s">
        <v>1424</v>
      </c>
      <c r="J439" s="57" t="s">
        <v>150</v>
      </c>
      <c r="K439" s="57"/>
      <c r="L439" s="57"/>
      <c r="M439" s="57"/>
      <c r="N439" s="57"/>
      <c r="O439" s="58" t="s">
        <v>908</v>
      </c>
      <c r="P439" s="58" t="s">
        <v>1292</v>
      </c>
      <c r="Q439" s="57">
        <f t="shared" ref="Q439:Q465" si="7">V439*1.16</f>
        <v>257403.0024</v>
      </c>
      <c r="R439" s="58" t="s">
        <v>908</v>
      </c>
      <c r="S439" s="58" t="s">
        <v>964</v>
      </c>
      <c r="T439" s="57" t="s">
        <v>143</v>
      </c>
      <c r="U439" s="58" t="s">
        <v>964</v>
      </c>
      <c r="V439" s="66">
        <v>221899.14</v>
      </c>
      <c r="W439" s="7"/>
    </row>
    <row r="440" spans="1:23" s="6" customFormat="1" x14ac:dyDescent="0.25">
      <c r="A440" s="56" t="s">
        <v>521</v>
      </c>
      <c r="B440" s="58" t="s">
        <v>496</v>
      </c>
      <c r="C440" s="57" t="s">
        <v>868</v>
      </c>
      <c r="D440" s="57" t="s">
        <v>143</v>
      </c>
      <c r="E440" s="58" t="s">
        <v>908</v>
      </c>
      <c r="F440" s="67" t="s">
        <v>894</v>
      </c>
      <c r="G440" s="57"/>
      <c r="H440" s="57"/>
      <c r="I440" s="57" t="s">
        <v>1424</v>
      </c>
      <c r="J440" s="57" t="s">
        <v>150</v>
      </c>
      <c r="K440" s="57"/>
      <c r="L440" s="57"/>
      <c r="M440" s="57"/>
      <c r="N440" s="57"/>
      <c r="O440" s="58" t="s">
        <v>908</v>
      </c>
      <c r="P440" s="58" t="s">
        <v>1293</v>
      </c>
      <c r="Q440" s="57">
        <f t="shared" si="7"/>
        <v>199326.99919999999</v>
      </c>
      <c r="R440" s="58" t="s">
        <v>908</v>
      </c>
      <c r="S440" s="58" t="s">
        <v>964</v>
      </c>
      <c r="T440" s="57" t="s">
        <v>143</v>
      </c>
      <c r="U440" s="58" t="s">
        <v>964</v>
      </c>
      <c r="V440" s="66">
        <v>171833.62</v>
      </c>
      <c r="W440" s="7"/>
    </row>
    <row r="441" spans="1:23" s="6" customFormat="1" x14ac:dyDescent="0.25">
      <c r="A441" s="56" t="s">
        <v>521</v>
      </c>
      <c r="B441" s="58" t="s">
        <v>497</v>
      </c>
      <c r="C441" s="57" t="s">
        <v>869</v>
      </c>
      <c r="D441" s="57" t="s">
        <v>143</v>
      </c>
      <c r="E441" s="58" t="s">
        <v>908</v>
      </c>
      <c r="F441" s="67" t="s">
        <v>895</v>
      </c>
      <c r="G441" s="57"/>
      <c r="H441" s="57"/>
      <c r="I441" s="58" t="s">
        <v>1347</v>
      </c>
      <c r="J441" s="57" t="s">
        <v>150</v>
      </c>
      <c r="K441" s="57"/>
      <c r="L441" s="57"/>
      <c r="M441" s="57"/>
      <c r="N441" s="57"/>
      <c r="O441" s="58" t="s">
        <v>908</v>
      </c>
      <c r="P441" s="58" t="s">
        <v>1294</v>
      </c>
      <c r="Q441" s="57">
        <f t="shared" si="7"/>
        <v>442016.0048</v>
      </c>
      <c r="R441" s="58" t="s">
        <v>908</v>
      </c>
      <c r="S441" s="58" t="s">
        <v>963</v>
      </c>
      <c r="T441" s="57" t="s">
        <v>143</v>
      </c>
      <c r="U441" s="58" t="s">
        <v>963</v>
      </c>
      <c r="V441" s="66">
        <v>381048.28</v>
      </c>
      <c r="W441" s="7"/>
    </row>
    <row r="442" spans="1:23" s="6" customFormat="1" x14ac:dyDescent="0.25">
      <c r="A442" s="56" t="s">
        <v>521</v>
      </c>
      <c r="B442" s="58" t="s">
        <v>498</v>
      </c>
      <c r="C442" s="57" t="s">
        <v>870</v>
      </c>
      <c r="D442" s="57" t="s">
        <v>143</v>
      </c>
      <c r="E442" s="58" t="s">
        <v>908</v>
      </c>
      <c r="F442" s="67" t="s">
        <v>895</v>
      </c>
      <c r="G442" s="57"/>
      <c r="H442" s="57"/>
      <c r="I442" s="58" t="s">
        <v>1347</v>
      </c>
      <c r="J442" s="57" t="s">
        <v>150</v>
      </c>
      <c r="K442" s="57"/>
      <c r="L442" s="57"/>
      <c r="M442" s="57"/>
      <c r="N442" s="57"/>
      <c r="O442" s="58" t="s">
        <v>908</v>
      </c>
      <c r="P442" s="58" t="s">
        <v>1295</v>
      </c>
      <c r="Q442" s="57">
        <f t="shared" si="7"/>
        <v>499710.99439999997</v>
      </c>
      <c r="R442" s="58" t="s">
        <v>908</v>
      </c>
      <c r="S442" s="58" t="s">
        <v>963</v>
      </c>
      <c r="T442" s="57" t="s">
        <v>143</v>
      </c>
      <c r="U442" s="58" t="s">
        <v>963</v>
      </c>
      <c r="V442" s="66">
        <v>430785.34</v>
      </c>
      <c r="W442" s="7"/>
    </row>
    <row r="443" spans="1:23" s="6" customFormat="1" x14ac:dyDescent="0.25">
      <c r="A443" s="56" t="s">
        <v>521</v>
      </c>
      <c r="B443" s="58" t="s">
        <v>499</v>
      </c>
      <c r="C443" s="57" t="s">
        <v>871</v>
      </c>
      <c r="D443" s="57" t="s">
        <v>143</v>
      </c>
      <c r="E443" s="58" t="s">
        <v>908</v>
      </c>
      <c r="F443" s="67" t="s">
        <v>895</v>
      </c>
      <c r="G443" s="57"/>
      <c r="H443" s="57"/>
      <c r="I443" s="58" t="s">
        <v>1347</v>
      </c>
      <c r="J443" s="57" t="s">
        <v>150</v>
      </c>
      <c r="K443" s="57"/>
      <c r="L443" s="57"/>
      <c r="M443" s="57"/>
      <c r="N443" s="57"/>
      <c r="O443" s="58" t="s">
        <v>908</v>
      </c>
      <c r="P443" s="58" t="s">
        <v>1296</v>
      </c>
      <c r="Q443" s="57">
        <f t="shared" si="7"/>
        <v>174049.99599999998</v>
      </c>
      <c r="R443" s="58" t="s">
        <v>908</v>
      </c>
      <c r="S443" s="58" t="s">
        <v>964</v>
      </c>
      <c r="T443" s="57" t="s">
        <v>143</v>
      </c>
      <c r="U443" s="58" t="s">
        <v>964</v>
      </c>
      <c r="V443" s="66">
        <v>150043.1</v>
      </c>
      <c r="W443" s="7"/>
    </row>
    <row r="444" spans="1:23" s="6" customFormat="1" x14ac:dyDescent="0.25">
      <c r="A444" s="56" t="s">
        <v>521</v>
      </c>
      <c r="B444" s="58" t="s">
        <v>500</v>
      </c>
      <c r="C444" s="57" t="s">
        <v>872</v>
      </c>
      <c r="D444" s="57" t="s">
        <v>143</v>
      </c>
      <c r="E444" s="58" t="s">
        <v>908</v>
      </c>
      <c r="F444" s="67" t="s">
        <v>895</v>
      </c>
      <c r="G444" s="57"/>
      <c r="H444" s="57"/>
      <c r="I444" s="58" t="s">
        <v>1347</v>
      </c>
      <c r="J444" s="57" t="s">
        <v>150</v>
      </c>
      <c r="K444" s="57"/>
      <c r="L444" s="57"/>
      <c r="M444" s="57"/>
      <c r="N444" s="57"/>
      <c r="O444" s="58" t="s">
        <v>908</v>
      </c>
      <c r="P444" s="58" t="s">
        <v>1297</v>
      </c>
      <c r="Q444" s="57">
        <f t="shared" si="7"/>
        <v>191379.00399999999</v>
      </c>
      <c r="R444" s="58" t="s">
        <v>908</v>
      </c>
      <c r="S444" s="58" t="s">
        <v>964</v>
      </c>
      <c r="T444" s="57" t="s">
        <v>143</v>
      </c>
      <c r="U444" s="58" t="s">
        <v>964</v>
      </c>
      <c r="V444" s="66">
        <v>164981.9</v>
      </c>
      <c r="W444" s="7"/>
    </row>
    <row r="445" spans="1:23" s="6" customFormat="1" x14ac:dyDescent="0.25">
      <c r="A445" s="56" t="s">
        <v>521</v>
      </c>
      <c r="B445" s="58" t="s">
        <v>501</v>
      </c>
      <c r="C445" s="57" t="s">
        <v>873</v>
      </c>
      <c r="D445" s="57" t="s">
        <v>143</v>
      </c>
      <c r="E445" s="58" t="s">
        <v>908</v>
      </c>
      <c r="F445" s="67" t="s">
        <v>895</v>
      </c>
      <c r="G445" s="57"/>
      <c r="H445" s="57"/>
      <c r="I445" s="58" t="s">
        <v>1347</v>
      </c>
      <c r="J445" s="57" t="s">
        <v>150</v>
      </c>
      <c r="K445" s="57"/>
      <c r="L445" s="57"/>
      <c r="M445" s="57"/>
      <c r="N445" s="57"/>
      <c r="O445" s="58" t="s">
        <v>908</v>
      </c>
      <c r="P445" s="58" t="s">
        <v>1298</v>
      </c>
      <c r="Q445" s="57">
        <f t="shared" si="7"/>
        <v>261839.0048</v>
      </c>
      <c r="R445" s="58" t="s">
        <v>908</v>
      </c>
      <c r="S445" s="58" t="s">
        <v>964</v>
      </c>
      <c r="T445" s="57" t="s">
        <v>143</v>
      </c>
      <c r="U445" s="58" t="s">
        <v>964</v>
      </c>
      <c r="V445" s="66">
        <v>225723.28</v>
      </c>
      <c r="W445" s="7"/>
    </row>
    <row r="446" spans="1:23" s="6" customFormat="1" x14ac:dyDescent="0.25">
      <c r="A446" s="56" t="s">
        <v>521</v>
      </c>
      <c r="B446" s="57" t="s">
        <v>502</v>
      </c>
      <c r="C446" s="57" t="s">
        <v>874</v>
      </c>
      <c r="D446" s="57" t="s">
        <v>141</v>
      </c>
      <c r="E446" s="58" t="s">
        <v>105</v>
      </c>
      <c r="F446" s="65" t="s">
        <v>145</v>
      </c>
      <c r="G446" s="57"/>
      <c r="H446" s="57"/>
      <c r="I446" s="57" t="s">
        <v>1425</v>
      </c>
      <c r="J446" s="57" t="s">
        <v>150</v>
      </c>
      <c r="K446" s="57"/>
      <c r="L446" s="57"/>
      <c r="M446" s="57"/>
      <c r="N446" s="57"/>
      <c r="O446" s="58" t="s">
        <v>105</v>
      </c>
      <c r="P446" s="58" t="s">
        <v>1299</v>
      </c>
      <c r="Q446" s="57">
        <f t="shared" si="7"/>
        <v>157993.63559999998</v>
      </c>
      <c r="R446" s="58" t="s">
        <v>105</v>
      </c>
      <c r="S446" s="57" t="s">
        <v>965</v>
      </c>
      <c r="T446" s="57" t="s">
        <v>141</v>
      </c>
      <c r="U446" s="57" t="s">
        <v>965</v>
      </c>
      <c r="V446" s="61">
        <v>136201.41</v>
      </c>
      <c r="W446" s="7"/>
    </row>
    <row r="447" spans="1:23" s="6" customFormat="1" x14ac:dyDescent="0.25">
      <c r="A447" s="56" t="s">
        <v>521</v>
      </c>
      <c r="B447" s="57" t="s">
        <v>503</v>
      </c>
      <c r="C447" s="57" t="s">
        <v>875</v>
      </c>
      <c r="D447" s="57" t="s">
        <v>141</v>
      </c>
      <c r="E447" s="58" t="s">
        <v>105</v>
      </c>
      <c r="F447" s="65" t="s">
        <v>145</v>
      </c>
      <c r="G447" s="57"/>
      <c r="H447" s="57"/>
      <c r="I447" s="57" t="s">
        <v>1425</v>
      </c>
      <c r="J447" s="57" t="s">
        <v>150</v>
      </c>
      <c r="K447" s="57"/>
      <c r="L447" s="57"/>
      <c r="M447" s="57"/>
      <c r="N447" s="57"/>
      <c r="O447" s="58" t="s">
        <v>105</v>
      </c>
      <c r="P447" s="58" t="s">
        <v>1300</v>
      </c>
      <c r="Q447" s="57">
        <f t="shared" si="7"/>
        <v>49975.829919999996</v>
      </c>
      <c r="R447" s="58" t="s">
        <v>105</v>
      </c>
      <c r="S447" s="57" t="s">
        <v>966</v>
      </c>
      <c r="T447" s="57" t="s">
        <v>141</v>
      </c>
      <c r="U447" s="57" t="s">
        <v>966</v>
      </c>
      <c r="V447" s="61">
        <v>43082.612000000001</v>
      </c>
      <c r="W447" s="7"/>
    </row>
    <row r="448" spans="1:23" s="6" customFormat="1" x14ac:dyDescent="0.25">
      <c r="A448" s="56" t="s">
        <v>521</v>
      </c>
      <c r="B448" s="57" t="s">
        <v>504</v>
      </c>
      <c r="C448" s="57" t="s">
        <v>876</v>
      </c>
      <c r="D448" s="57" t="s">
        <v>141</v>
      </c>
      <c r="E448" s="58" t="s">
        <v>105</v>
      </c>
      <c r="F448" s="65" t="s">
        <v>145</v>
      </c>
      <c r="G448" s="57"/>
      <c r="H448" s="57"/>
      <c r="I448" s="57" t="s">
        <v>1425</v>
      </c>
      <c r="J448" s="57" t="s">
        <v>150</v>
      </c>
      <c r="K448" s="57"/>
      <c r="L448" s="57"/>
      <c r="M448" s="57"/>
      <c r="N448" s="57"/>
      <c r="O448" s="58" t="s">
        <v>105</v>
      </c>
      <c r="P448" s="58" t="s">
        <v>1301</v>
      </c>
      <c r="Q448" s="57">
        <f t="shared" si="7"/>
        <v>57535.999999999993</v>
      </c>
      <c r="R448" s="58" t="s">
        <v>105</v>
      </c>
      <c r="S448" s="57" t="s">
        <v>966</v>
      </c>
      <c r="T448" s="57" t="s">
        <v>141</v>
      </c>
      <c r="U448" s="57" t="s">
        <v>966</v>
      </c>
      <c r="V448" s="61">
        <v>49600</v>
      </c>
      <c r="W448" s="7"/>
    </row>
    <row r="449" spans="1:23" s="6" customFormat="1" x14ac:dyDescent="0.25">
      <c r="A449" s="56" t="s">
        <v>521</v>
      </c>
      <c r="B449" s="57" t="s">
        <v>505</v>
      </c>
      <c r="C449" s="57" t="s">
        <v>2093</v>
      </c>
      <c r="D449" s="57" t="s">
        <v>141</v>
      </c>
      <c r="E449" s="58" t="s">
        <v>105</v>
      </c>
      <c r="F449" s="65" t="s">
        <v>145</v>
      </c>
      <c r="G449" s="57"/>
      <c r="H449" s="57"/>
      <c r="I449" s="57" t="s">
        <v>1425</v>
      </c>
      <c r="J449" s="57" t="s">
        <v>150</v>
      </c>
      <c r="K449" s="57"/>
      <c r="L449" s="57"/>
      <c r="M449" s="57"/>
      <c r="N449" s="57"/>
      <c r="O449" s="58" t="s">
        <v>105</v>
      </c>
      <c r="P449" s="58" t="s">
        <v>1302</v>
      </c>
      <c r="Q449" s="57">
        <f t="shared" si="7"/>
        <v>204105.7352</v>
      </c>
      <c r="R449" s="58" t="s">
        <v>105</v>
      </c>
      <c r="S449" s="57" t="s">
        <v>965</v>
      </c>
      <c r="T449" s="57" t="s">
        <v>141</v>
      </c>
      <c r="U449" s="57" t="s">
        <v>965</v>
      </c>
      <c r="V449" s="61">
        <v>175953.22</v>
      </c>
      <c r="W449" s="7"/>
    </row>
    <row r="450" spans="1:23" s="6" customFormat="1" x14ac:dyDescent="0.25">
      <c r="A450" s="56" t="s">
        <v>521</v>
      </c>
      <c r="B450" s="57" t="s">
        <v>506</v>
      </c>
      <c r="C450" s="57" t="s">
        <v>877</v>
      </c>
      <c r="D450" s="57" t="s">
        <v>142</v>
      </c>
      <c r="E450" s="58" t="s">
        <v>105</v>
      </c>
      <c r="F450" s="67" t="s">
        <v>896</v>
      </c>
      <c r="G450" s="57"/>
      <c r="H450" s="57"/>
      <c r="I450" s="57" t="s">
        <v>1325</v>
      </c>
      <c r="J450" s="57" t="s">
        <v>150</v>
      </c>
      <c r="K450" s="57"/>
      <c r="L450" s="57"/>
      <c r="M450" s="57"/>
      <c r="N450" s="57"/>
      <c r="O450" s="58" t="s">
        <v>105</v>
      </c>
      <c r="P450" s="58" t="s">
        <v>1303</v>
      </c>
      <c r="Q450" s="57">
        <f t="shared" si="7"/>
        <v>364700.99559999997</v>
      </c>
      <c r="R450" s="58" t="s">
        <v>105</v>
      </c>
      <c r="S450" s="57" t="s">
        <v>217</v>
      </c>
      <c r="T450" s="57" t="s">
        <v>142</v>
      </c>
      <c r="U450" s="57" t="s">
        <v>217</v>
      </c>
      <c r="V450" s="61">
        <v>314397.40999999997</v>
      </c>
      <c r="W450" s="7"/>
    </row>
    <row r="451" spans="1:23" s="6" customFormat="1" x14ac:dyDescent="0.25">
      <c r="A451" s="56" t="s">
        <v>521</v>
      </c>
      <c r="B451" s="57" t="s">
        <v>507</v>
      </c>
      <c r="C451" s="57" t="s">
        <v>878</v>
      </c>
      <c r="D451" s="57" t="s">
        <v>141</v>
      </c>
      <c r="E451" s="58" t="s">
        <v>105</v>
      </c>
      <c r="F451" s="59" t="s">
        <v>145</v>
      </c>
      <c r="G451" s="57"/>
      <c r="H451" s="57"/>
      <c r="I451" s="57" t="s">
        <v>1426</v>
      </c>
      <c r="J451" s="57" t="s">
        <v>150</v>
      </c>
      <c r="K451" s="57"/>
      <c r="L451" s="57"/>
      <c r="M451" s="57"/>
      <c r="N451" s="57"/>
      <c r="O451" s="58" t="s">
        <v>105</v>
      </c>
      <c r="P451" s="58" t="s">
        <v>1304</v>
      </c>
      <c r="Q451" s="57">
        <f t="shared" si="7"/>
        <v>345216</v>
      </c>
      <c r="R451" s="58" t="s">
        <v>105</v>
      </c>
      <c r="S451" s="58" t="s">
        <v>217</v>
      </c>
      <c r="T451" s="57" t="s">
        <v>141</v>
      </c>
      <c r="U451" s="58" t="s">
        <v>217</v>
      </c>
      <c r="V451" s="61">
        <f>345216/1.16</f>
        <v>297600</v>
      </c>
      <c r="W451" s="7"/>
    </row>
    <row r="452" spans="1:23" s="6" customFormat="1" x14ac:dyDescent="0.25">
      <c r="A452" s="56" t="s">
        <v>521</v>
      </c>
      <c r="B452" s="58" t="s">
        <v>508</v>
      </c>
      <c r="C452" s="57" t="s">
        <v>879</v>
      </c>
      <c r="D452" s="57" t="s">
        <v>141</v>
      </c>
      <c r="E452" s="58" t="s">
        <v>105</v>
      </c>
      <c r="F452" s="59" t="s">
        <v>145</v>
      </c>
      <c r="G452" s="57"/>
      <c r="H452" s="57"/>
      <c r="I452" s="57" t="s">
        <v>1427</v>
      </c>
      <c r="J452" s="57" t="s">
        <v>150</v>
      </c>
      <c r="K452" s="57"/>
      <c r="L452" s="57"/>
      <c r="M452" s="57"/>
      <c r="N452" s="57"/>
      <c r="O452" s="58" t="s">
        <v>105</v>
      </c>
      <c r="P452" s="58" t="s">
        <v>1305</v>
      </c>
      <c r="Q452" s="57">
        <f t="shared" si="7"/>
        <v>158224</v>
      </c>
      <c r="R452" s="58" t="s">
        <v>105</v>
      </c>
      <c r="S452" s="58" t="s">
        <v>966</v>
      </c>
      <c r="T452" s="57" t="s">
        <v>141</v>
      </c>
      <c r="U452" s="58" t="s">
        <v>966</v>
      </c>
      <c r="V452" s="61">
        <f>158224/1.16</f>
        <v>136400</v>
      </c>
      <c r="W452" s="7"/>
    </row>
    <row r="453" spans="1:23" s="6" customFormat="1" x14ac:dyDescent="0.25">
      <c r="A453" s="56" t="s">
        <v>521</v>
      </c>
      <c r="B453" s="58" t="s">
        <v>509</v>
      </c>
      <c r="C453" s="57" t="s">
        <v>880</v>
      </c>
      <c r="D453" s="58" t="s">
        <v>141</v>
      </c>
      <c r="E453" s="58" t="s">
        <v>105</v>
      </c>
      <c r="F453" s="65" t="s">
        <v>145</v>
      </c>
      <c r="G453" s="57"/>
      <c r="H453" s="57"/>
      <c r="I453" s="57" t="s">
        <v>1422</v>
      </c>
      <c r="J453" s="57" t="s">
        <v>150</v>
      </c>
      <c r="K453" s="57"/>
      <c r="L453" s="57"/>
      <c r="M453" s="57"/>
      <c r="N453" s="57"/>
      <c r="O453" s="58" t="s">
        <v>105</v>
      </c>
      <c r="P453" s="58" t="s">
        <v>1306</v>
      </c>
      <c r="Q453" s="57">
        <f t="shared" si="7"/>
        <v>410102.9</v>
      </c>
      <c r="R453" s="58" t="s">
        <v>105</v>
      </c>
      <c r="S453" s="58" t="s">
        <v>217</v>
      </c>
      <c r="T453" s="58" t="s">
        <v>141</v>
      </c>
      <c r="U453" s="58" t="s">
        <v>217</v>
      </c>
      <c r="V453" s="61">
        <f>410102.9/1.16</f>
        <v>353536.98275862075</v>
      </c>
      <c r="W453" s="7"/>
    </row>
    <row r="454" spans="1:23" s="6" customFormat="1" x14ac:dyDescent="0.25">
      <c r="A454" s="56" t="s">
        <v>521</v>
      </c>
      <c r="B454" s="58" t="s">
        <v>510</v>
      </c>
      <c r="C454" s="57" t="s">
        <v>881</v>
      </c>
      <c r="D454" s="58" t="s">
        <v>141</v>
      </c>
      <c r="E454" s="58" t="s">
        <v>105</v>
      </c>
      <c r="F454" s="65" t="s">
        <v>145</v>
      </c>
      <c r="G454" s="57"/>
      <c r="H454" s="57"/>
      <c r="I454" s="57" t="s">
        <v>1422</v>
      </c>
      <c r="J454" s="57" t="s">
        <v>150</v>
      </c>
      <c r="K454" s="57"/>
      <c r="L454" s="57"/>
      <c r="M454" s="57"/>
      <c r="N454" s="57"/>
      <c r="O454" s="58" t="s">
        <v>105</v>
      </c>
      <c r="P454" s="58" t="s">
        <v>1307</v>
      </c>
      <c r="Q454" s="57">
        <f t="shared" si="7"/>
        <v>38646.07</v>
      </c>
      <c r="R454" s="58" t="s">
        <v>105</v>
      </c>
      <c r="S454" s="58" t="s">
        <v>966</v>
      </c>
      <c r="T454" s="58" t="s">
        <v>141</v>
      </c>
      <c r="U454" s="58" t="s">
        <v>966</v>
      </c>
      <c r="V454" s="61">
        <f>38646.07/1.16</f>
        <v>33315.577586206899</v>
      </c>
      <c r="W454" s="7"/>
    </row>
    <row r="455" spans="1:23" s="6" customFormat="1" x14ac:dyDescent="0.25">
      <c r="A455" s="56" t="s">
        <v>521</v>
      </c>
      <c r="B455" s="57" t="s">
        <v>235</v>
      </c>
      <c r="C455" s="57" t="s">
        <v>882</v>
      </c>
      <c r="D455" s="57" t="s">
        <v>141</v>
      </c>
      <c r="E455" s="58" t="s">
        <v>105</v>
      </c>
      <c r="F455" s="65" t="s">
        <v>145</v>
      </c>
      <c r="G455" s="57"/>
      <c r="H455" s="57"/>
      <c r="I455" s="57" t="s">
        <v>1428</v>
      </c>
      <c r="J455" s="57" t="s">
        <v>150</v>
      </c>
      <c r="K455" s="57"/>
      <c r="L455" s="57"/>
      <c r="M455" s="57"/>
      <c r="N455" s="57"/>
      <c r="O455" s="58" t="s">
        <v>105</v>
      </c>
      <c r="P455" s="58" t="s">
        <v>1308</v>
      </c>
      <c r="Q455" s="57">
        <f t="shared" si="7"/>
        <v>204093.89</v>
      </c>
      <c r="R455" s="58" t="s">
        <v>105</v>
      </c>
      <c r="S455" s="57" t="s">
        <v>965</v>
      </c>
      <c r="T455" s="57" t="s">
        <v>141</v>
      </c>
      <c r="U455" s="57" t="s">
        <v>965</v>
      </c>
      <c r="V455" s="61">
        <f>204093.89/1.16</f>
        <v>175943.00862068968</v>
      </c>
      <c r="W455" s="7"/>
    </row>
    <row r="456" spans="1:23" s="6" customFormat="1" x14ac:dyDescent="0.25">
      <c r="A456" s="56" t="s">
        <v>521</v>
      </c>
      <c r="B456" s="58" t="s">
        <v>511</v>
      </c>
      <c r="C456" s="57" t="s">
        <v>883</v>
      </c>
      <c r="D456" s="57" t="s">
        <v>141</v>
      </c>
      <c r="E456" s="58" t="s">
        <v>105</v>
      </c>
      <c r="F456" s="59" t="s">
        <v>145</v>
      </c>
      <c r="G456" s="57"/>
      <c r="H456" s="57"/>
      <c r="I456" s="57" t="s">
        <v>1427</v>
      </c>
      <c r="J456" s="57" t="s">
        <v>150</v>
      </c>
      <c r="K456" s="57"/>
      <c r="L456" s="57"/>
      <c r="M456" s="57"/>
      <c r="N456" s="57"/>
      <c r="O456" s="58" t="s">
        <v>105</v>
      </c>
      <c r="P456" s="58" t="s">
        <v>1309</v>
      </c>
      <c r="Q456" s="57">
        <f t="shared" si="7"/>
        <v>352408</v>
      </c>
      <c r="R456" s="58" t="s">
        <v>105</v>
      </c>
      <c r="S456" s="58" t="s">
        <v>966</v>
      </c>
      <c r="T456" s="57" t="s">
        <v>141</v>
      </c>
      <c r="U456" s="58" t="s">
        <v>966</v>
      </c>
      <c r="V456" s="61">
        <f>352408/1.16</f>
        <v>303800</v>
      </c>
      <c r="W456" s="7"/>
    </row>
    <row r="457" spans="1:23" s="6" customFormat="1" x14ac:dyDescent="0.25">
      <c r="A457" s="56" t="s">
        <v>521</v>
      </c>
      <c r="B457" s="57" t="s">
        <v>512</v>
      </c>
      <c r="C457" s="57" t="s">
        <v>2094</v>
      </c>
      <c r="D457" s="57" t="s">
        <v>141</v>
      </c>
      <c r="E457" s="58" t="s">
        <v>105</v>
      </c>
      <c r="F457" s="59" t="s">
        <v>145</v>
      </c>
      <c r="G457" s="57"/>
      <c r="H457" s="57"/>
      <c r="I457" s="57" t="s">
        <v>1426</v>
      </c>
      <c r="J457" s="57" t="s">
        <v>150</v>
      </c>
      <c r="K457" s="57"/>
      <c r="L457" s="57"/>
      <c r="M457" s="57"/>
      <c r="N457" s="57"/>
      <c r="O457" s="58" t="s">
        <v>105</v>
      </c>
      <c r="P457" s="58" t="s">
        <v>1310</v>
      </c>
      <c r="Q457" s="57">
        <f t="shared" si="7"/>
        <v>796582.87</v>
      </c>
      <c r="R457" s="58" t="s">
        <v>105</v>
      </c>
      <c r="S457" s="57" t="s">
        <v>967</v>
      </c>
      <c r="T457" s="57" t="s">
        <v>141</v>
      </c>
      <c r="U457" s="57" t="s">
        <v>967</v>
      </c>
      <c r="V457" s="61">
        <f>796582.87/1.16</f>
        <v>686709.37068965519</v>
      </c>
      <c r="W457" s="7"/>
    </row>
    <row r="458" spans="1:23" s="6" customFormat="1" x14ac:dyDescent="0.25">
      <c r="A458" s="56" t="s">
        <v>521</v>
      </c>
      <c r="B458" s="57" t="s">
        <v>513</v>
      </c>
      <c r="C458" s="57" t="s">
        <v>2095</v>
      </c>
      <c r="D458" s="57" t="s">
        <v>141</v>
      </c>
      <c r="E458" s="58" t="s">
        <v>105</v>
      </c>
      <c r="F458" s="65" t="s">
        <v>145</v>
      </c>
      <c r="G458" s="57"/>
      <c r="H458" s="57"/>
      <c r="I458" s="57" t="s">
        <v>1429</v>
      </c>
      <c r="J458" s="57" t="s">
        <v>150</v>
      </c>
      <c r="K458" s="57"/>
      <c r="L458" s="57"/>
      <c r="M458" s="57"/>
      <c r="N458" s="57"/>
      <c r="O458" s="58" t="s">
        <v>105</v>
      </c>
      <c r="P458" s="58" t="s">
        <v>1311</v>
      </c>
      <c r="Q458" s="57">
        <f t="shared" si="7"/>
        <v>710100.23499999999</v>
      </c>
      <c r="R458" s="58" t="s">
        <v>105</v>
      </c>
      <c r="S458" s="57" t="s">
        <v>967</v>
      </c>
      <c r="T458" s="57" t="s">
        <v>141</v>
      </c>
      <c r="U458" s="57" t="s">
        <v>967</v>
      </c>
      <c r="V458" s="61">
        <v>612155.375</v>
      </c>
      <c r="W458" s="7"/>
    </row>
    <row r="459" spans="1:23" s="6" customFormat="1" x14ac:dyDescent="0.25">
      <c r="A459" s="56" t="s">
        <v>521</v>
      </c>
      <c r="B459" s="58" t="s">
        <v>514</v>
      </c>
      <c r="C459" s="57" t="s">
        <v>884</v>
      </c>
      <c r="D459" s="57" t="s">
        <v>141</v>
      </c>
      <c r="E459" s="58" t="s">
        <v>909</v>
      </c>
      <c r="F459" s="65" t="s">
        <v>145</v>
      </c>
      <c r="G459" s="57"/>
      <c r="H459" s="57"/>
      <c r="I459" s="57" t="s">
        <v>1430</v>
      </c>
      <c r="J459" s="57" t="s">
        <v>150</v>
      </c>
      <c r="K459" s="57"/>
      <c r="L459" s="57"/>
      <c r="M459" s="57"/>
      <c r="N459" s="57"/>
      <c r="O459" s="58" t="s">
        <v>909</v>
      </c>
      <c r="P459" s="58" t="s">
        <v>1312</v>
      </c>
      <c r="Q459" s="57">
        <f t="shared" si="7"/>
        <v>1017628.6296</v>
      </c>
      <c r="R459" s="58" t="s">
        <v>909</v>
      </c>
      <c r="S459" s="58" t="s">
        <v>968</v>
      </c>
      <c r="T459" s="57" t="s">
        <v>141</v>
      </c>
      <c r="U459" s="58" t="s">
        <v>968</v>
      </c>
      <c r="V459" s="61">
        <v>877266.06</v>
      </c>
      <c r="W459" s="7"/>
    </row>
    <row r="460" spans="1:23" s="6" customFormat="1" x14ac:dyDescent="0.25">
      <c r="A460" s="56" t="s">
        <v>521</v>
      </c>
      <c r="B460" s="58" t="s">
        <v>515</v>
      </c>
      <c r="C460" s="57" t="s">
        <v>885</v>
      </c>
      <c r="D460" s="57" t="s">
        <v>143</v>
      </c>
      <c r="E460" s="69" t="s">
        <v>910</v>
      </c>
      <c r="F460" s="67" t="s">
        <v>897</v>
      </c>
      <c r="G460" s="57"/>
      <c r="H460" s="57"/>
      <c r="I460" s="57" t="s">
        <v>1431</v>
      </c>
      <c r="J460" s="57" t="s">
        <v>150</v>
      </c>
      <c r="K460" s="57"/>
      <c r="L460" s="57"/>
      <c r="M460" s="57"/>
      <c r="N460" s="57"/>
      <c r="O460" s="69" t="s">
        <v>910</v>
      </c>
      <c r="P460" s="58" t="s">
        <v>1313</v>
      </c>
      <c r="Q460" s="57">
        <f t="shared" si="7"/>
        <v>24745287.341600001</v>
      </c>
      <c r="R460" s="69" t="s">
        <v>910</v>
      </c>
      <c r="S460" s="58" t="s">
        <v>962</v>
      </c>
      <c r="T460" s="57" t="s">
        <v>143</v>
      </c>
      <c r="U460" s="58" t="s">
        <v>962</v>
      </c>
      <c r="V460" s="66">
        <v>21332144.260000002</v>
      </c>
      <c r="W460" s="7"/>
    </row>
    <row r="461" spans="1:23" s="6" customFormat="1" x14ac:dyDescent="0.25">
      <c r="A461" s="56" t="s">
        <v>521</v>
      </c>
      <c r="B461" s="58" t="s">
        <v>516</v>
      </c>
      <c r="C461" s="57" t="s">
        <v>886</v>
      </c>
      <c r="D461" s="57" t="s">
        <v>141</v>
      </c>
      <c r="E461" s="57" t="s">
        <v>911</v>
      </c>
      <c r="F461" s="65" t="s">
        <v>145</v>
      </c>
      <c r="G461" s="57"/>
      <c r="H461" s="57"/>
      <c r="I461" s="57" t="s">
        <v>1390</v>
      </c>
      <c r="J461" s="57" t="s">
        <v>150</v>
      </c>
      <c r="K461" s="57"/>
      <c r="L461" s="57"/>
      <c r="M461" s="57"/>
      <c r="N461" s="57"/>
      <c r="O461" s="57" t="s">
        <v>911</v>
      </c>
      <c r="P461" s="58" t="s">
        <v>1314</v>
      </c>
      <c r="Q461" s="57">
        <f t="shared" si="7"/>
        <v>2551116.0452000001</v>
      </c>
      <c r="R461" s="57" t="s">
        <v>911</v>
      </c>
      <c r="S461" s="57" t="s">
        <v>969</v>
      </c>
      <c r="T461" s="57" t="s">
        <v>141</v>
      </c>
      <c r="U461" s="57" t="s">
        <v>969</v>
      </c>
      <c r="V461" s="61">
        <v>2199237.9700000002</v>
      </c>
      <c r="W461" s="7"/>
    </row>
    <row r="462" spans="1:23" s="6" customFormat="1" x14ac:dyDescent="0.25">
      <c r="A462" s="56" t="s">
        <v>521</v>
      </c>
      <c r="B462" s="58" t="s">
        <v>517</v>
      </c>
      <c r="C462" s="57" t="s">
        <v>887</v>
      </c>
      <c r="D462" s="57" t="s">
        <v>141</v>
      </c>
      <c r="E462" s="58" t="s">
        <v>912</v>
      </c>
      <c r="F462" s="65" t="s">
        <v>145</v>
      </c>
      <c r="G462" s="57"/>
      <c r="H462" s="57"/>
      <c r="I462" s="57" t="s">
        <v>124</v>
      </c>
      <c r="J462" s="57" t="s">
        <v>150</v>
      </c>
      <c r="K462" s="57"/>
      <c r="L462" s="57"/>
      <c r="M462" s="57"/>
      <c r="N462" s="57"/>
      <c r="O462" s="58" t="s">
        <v>912</v>
      </c>
      <c r="P462" s="58" t="s">
        <v>1315</v>
      </c>
      <c r="Q462" s="57">
        <f t="shared" si="7"/>
        <v>1814195.0035999999</v>
      </c>
      <c r="R462" s="58" t="s">
        <v>912</v>
      </c>
      <c r="S462" s="58" t="s">
        <v>970</v>
      </c>
      <c r="T462" s="57" t="s">
        <v>141</v>
      </c>
      <c r="U462" s="58" t="s">
        <v>970</v>
      </c>
      <c r="V462" s="61">
        <v>1563961.21</v>
      </c>
      <c r="W462" s="7"/>
    </row>
    <row r="463" spans="1:23" s="6" customFormat="1" x14ac:dyDescent="0.25">
      <c r="A463" s="56" t="s">
        <v>521</v>
      </c>
      <c r="B463" s="58" t="s">
        <v>518</v>
      </c>
      <c r="C463" s="57" t="s">
        <v>888</v>
      </c>
      <c r="D463" s="57" t="s">
        <v>141</v>
      </c>
      <c r="E463" s="58" t="s">
        <v>912</v>
      </c>
      <c r="F463" s="65" t="s">
        <v>145</v>
      </c>
      <c r="G463" s="57"/>
      <c r="H463" s="57"/>
      <c r="I463" s="57" t="s">
        <v>1343</v>
      </c>
      <c r="J463" s="57" t="s">
        <v>150</v>
      </c>
      <c r="K463" s="57"/>
      <c r="L463" s="57"/>
      <c r="M463" s="57"/>
      <c r="N463" s="57"/>
      <c r="O463" s="58" t="s">
        <v>912</v>
      </c>
      <c r="P463" s="58" t="s">
        <v>1316</v>
      </c>
      <c r="Q463" s="57">
        <f t="shared" si="7"/>
        <v>1191474.9992</v>
      </c>
      <c r="R463" s="58" t="s">
        <v>912</v>
      </c>
      <c r="S463" s="58" t="s">
        <v>970</v>
      </c>
      <c r="T463" s="57" t="s">
        <v>141</v>
      </c>
      <c r="U463" s="58" t="s">
        <v>970</v>
      </c>
      <c r="V463" s="61">
        <v>1027133.62</v>
      </c>
      <c r="W463" s="7"/>
    </row>
    <row r="464" spans="1:23" s="6" customFormat="1" x14ac:dyDescent="0.25">
      <c r="A464" s="56" t="s">
        <v>521</v>
      </c>
      <c r="B464" s="58" t="s">
        <v>519</v>
      </c>
      <c r="C464" s="57" t="s">
        <v>889</v>
      </c>
      <c r="D464" s="57" t="s">
        <v>141</v>
      </c>
      <c r="E464" s="58" t="s">
        <v>913</v>
      </c>
      <c r="F464" s="65" t="s">
        <v>145</v>
      </c>
      <c r="G464" s="57"/>
      <c r="H464" s="57"/>
      <c r="I464" s="57" t="s">
        <v>1432</v>
      </c>
      <c r="J464" s="57" t="s">
        <v>150</v>
      </c>
      <c r="K464" s="57"/>
      <c r="L464" s="57"/>
      <c r="M464" s="57"/>
      <c r="N464" s="57"/>
      <c r="O464" s="58" t="s">
        <v>913</v>
      </c>
      <c r="P464" s="58" t="s">
        <v>1317</v>
      </c>
      <c r="Q464" s="57">
        <f t="shared" si="7"/>
        <v>1901855.9948</v>
      </c>
      <c r="R464" s="58" t="s">
        <v>913</v>
      </c>
      <c r="S464" s="58" t="s">
        <v>971</v>
      </c>
      <c r="T464" s="57" t="s">
        <v>141</v>
      </c>
      <c r="U464" s="58" t="s">
        <v>971</v>
      </c>
      <c r="V464" s="61">
        <v>1639531.03</v>
      </c>
      <c r="W464" s="7"/>
    </row>
    <row r="465" spans="1:25" s="6" customFormat="1" x14ac:dyDescent="0.25">
      <c r="A465" s="56" t="s">
        <v>521</v>
      </c>
      <c r="B465" s="58" t="s">
        <v>520</v>
      </c>
      <c r="C465" s="57" t="s">
        <v>890</v>
      </c>
      <c r="D465" s="57" t="s">
        <v>142</v>
      </c>
      <c r="E465" s="58" t="s">
        <v>914</v>
      </c>
      <c r="F465" s="65" t="s">
        <v>145</v>
      </c>
      <c r="G465" s="57"/>
      <c r="H465" s="57"/>
      <c r="I465" s="57" t="s">
        <v>1433</v>
      </c>
      <c r="J465" s="57" t="s">
        <v>150</v>
      </c>
      <c r="K465" s="57"/>
      <c r="L465" s="57"/>
      <c r="M465" s="57"/>
      <c r="N465" s="57"/>
      <c r="O465" s="58" t="s">
        <v>914</v>
      </c>
      <c r="P465" s="58" t="s">
        <v>1318</v>
      </c>
      <c r="Q465" s="57">
        <f t="shared" si="7"/>
        <v>2779725.9999999995</v>
      </c>
      <c r="R465" s="58" t="s">
        <v>914</v>
      </c>
      <c r="S465" s="58" t="s">
        <v>972</v>
      </c>
      <c r="T465" s="57" t="s">
        <v>142</v>
      </c>
      <c r="U465" s="58" t="s">
        <v>972</v>
      </c>
      <c r="V465" s="61">
        <f>2779726/1.16</f>
        <v>2396315.5172413792</v>
      </c>
      <c r="W465" s="7"/>
    </row>
    <row r="466" spans="1:25" s="6" customFormat="1" x14ac:dyDescent="0.25">
      <c r="A466" s="56" t="s">
        <v>1451</v>
      </c>
      <c r="B466" s="58" t="s">
        <v>1486</v>
      </c>
      <c r="C466" s="57" t="s">
        <v>1469</v>
      </c>
      <c r="D466" s="58" t="s">
        <v>141</v>
      </c>
      <c r="E466" s="58" t="s">
        <v>1465</v>
      </c>
      <c r="F466" s="68" t="s">
        <v>145</v>
      </c>
      <c r="G466" s="57"/>
      <c r="H466" s="57"/>
      <c r="I466" s="57" t="s">
        <v>1319</v>
      </c>
      <c r="J466" s="57" t="s">
        <v>150</v>
      </c>
      <c r="K466" s="57"/>
      <c r="L466" s="57"/>
      <c r="M466" s="57"/>
      <c r="N466" s="57"/>
      <c r="O466" s="58" t="s">
        <v>1465</v>
      </c>
      <c r="P466" s="58" t="s">
        <v>1434</v>
      </c>
      <c r="Q466" s="57">
        <f>Y466*1.16</f>
        <v>1776423.9999999998</v>
      </c>
      <c r="R466" s="58" t="s">
        <v>1465</v>
      </c>
      <c r="S466" s="58" t="s">
        <v>1503</v>
      </c>
      <c r="T466" s="58" t="s">
        <v>141</v>
      </c>
      <c r="U466" s="58" t="s">
        <v>1503</v>
      </c>
      <c r="V466" s="57"/>
      <c r="W466" s="7"/>
      <c r="Y466" s="10">
        <v>1531400</v>
      </c>
    </row>
    <row r="467" spans="1:25" s="6" customFormat="1" x14ac:dyDescent="0.25">
      <c r="A467" s="56" t="s">
        <v>1451</v>
      </c>
      <c r="B467" s="58" t="s">
        <v>1487</v>
      </c>
      <c r="C467" s="57" t="s">
        <v>1470</v>
      </c>
      <c r="D467" s="58" t="s">
        <v>141</v>
      </c>
      <c r="E467" s="58" t="s">
        <v>1465</v>
      </c>
      <c r="F467" s="68" t="s">
        <v>145</v>
      </c>
      <c r="G467" s="57"/>
      <c r="H467" s="57"/>
      <c r="I467" s="57" t="s">
        <v>1458</v>
      </c>
      <c r="J467" s="57" t="s">
        <v>150</v>
      </c>
      <c r="K467" s="57"/>
      <c r="L467" s="57"/>
      <c r="M467" s="57"/>
      <c r="N467" s="57"/>
      <c r="O467" s="58" t="s">
        <v>1465</v>
      </c>
      <c r="P467" s="58" t="s">
        <v>1435</v>
      </c>
      <c r="Q467" s="57">
        <f t="shared" ref="Q467:Q482" si="8">Y467*1.16</f>
        <v>3138022.0356000001</v>
      </c>
      <c r="R467" s="58" t="s">
        <v>1465</v>
      </c>
      <c r="S467" s="57" t="s">
        <v>962</v>
      </c>
      <c r="T467" s="58" t="s">
        <v>141</v>
      </c>
      <c r="U467" s="57" t="s">
        <v>962</v>
      </c>
      <c r="V467" s="57"/>
      <c r="W467" s="7"/>
      <c r="Y467" s="10">
        <v>2705191.41</v>
      </c>
    </row>
    <row r="468" spans="1:25" s="6" customFormat="1" x14ac:dyDescent="0.25">
      <c r="A468" s="56" t="s">
        <v>1451</v>
      </c>
      <c r="B468" s="58" t="s">
        <v>1488</v>
      </c>
      <c r="C468" s="57" t="s">
        <v>1471</v>
      </c>
      <c r="D468" s="57" t="s">
        <v>141</v>
      </c>
      <c r="E468" s="58" t="s">
        <v>1465</v>
      </c>
      <c r="F468" s="68" t="s">
        <v>145</v>
      </c>
      <c r="G468" s="57"/>
      <c r="H468" s="57"/>
      <c r="I468" s="57" t="s">
        <v>1459</v>
      </c>
      <c r="J468" s="57" t="s">
        <v>150</v>
      </c>
      <c r="K468" s="57"/>
      <c r="L468" s="57"/>
      <c r="M468" s="57"/>
      <c r="N468" s="57"/>
      <c r="O468" s="58" t="s">
        <v>1465</v>
      </c>
      <c r="P468" s="58" t="s">
        <v>1436</v>
      </c>
      <c r="Q468" s="57">
        <f t="shared" si="8"/>
        <v>4169426.0015999996</v>
      </c>
      <c r="R468" s="58" t="s">
        <v>1465</v>
      </c>
      <c r="S468" s="57" t="s">
        <v>962</v>
      </c>
      <c r="T468" s="57" t="s">
        <v>141</v>
      </c>
      <c r="U468" s="57" t="s">
        <v>962</v>
      </c>
      <c r="V468" s="57"/>
      <c r="W468" s="7"/>
      <c r="Y468" s="10">
        <v>3594332.76</v>
      </c>
    </row>
    <row r="469" spans="1:25" s="6" customFormat="1" x14ac:dyDescent="0.25">
      <c r="A469" s="56" t="s">
        <v>1451</v>
      </c>
      <c r="B469" s="58" t="s">
        <v>1489</v>
      </c>
      <c r="C469" s="57" t="s">
        <v>1472</v>
      </c>
      <c r="D469" s="57" t="s">
        <v>142</v>
      </c>
      <c r="E469" s="58" t="s">
        <v>105</v>
      </c>
      <c r="F469" s="68" t="s">
        <v>145</v>
      </c>
      <c r="G469" s="57"/>
      <c r="H469" s="57"/>
      <c r="I469" s="57" t="s">
        <v>1325</v>
      </c>
      <c r="J469" s="57" t="s">
        <v>150</v>
      </c>
      <c r="K469" s="57"/>
      <c r="L469" s="57"/>
      <c r="M469" s="57"/>
      <c r="N469" s="57"/>
      <c r="O469" s="58" t="s">
        <v>105</v>
      </c>
      <c r="P469" s="58" t="s">
        <v>1437</v>
      </c>
      <c r="Q469" s="57">
        <f t="shared" si="8"/>
        <v>281464.00079999998</v>
      </c>
      <c r="R469" s="58" t="s">
        <v>105</v>
      </c>
      <c r="S469" s="58" t="s">
        <v>1504</v>
      </c>
      <c r="T469" s="57" t="s">
        <v>142</v>
      </c>
      <c r="U469" s="58" t="s">
        <v>1504</v>
      </c>
      <c r="V469" s="57"/>
      <c r="W469" s="7"/>
      <c r="Y469" s="10">
        <v>242641.38</v>
      </c>
    </row>
    <row r="470" spans="1:25" s="6" customFormat="1" x14ac:dyDescent="0.25">
      <c r="A470" s="56" t="s">
        <v>1451</v>
      </c>
      <c r="B470" s="57" t="s">
        <v>1490</v>
      </c>
      <c r="C470" s="57" t="s">
        <v>1473</v>
      </c>
      <c r="D470" s="57" t="s">
        <v>142</v>
      </c>
      <c r="E470" s="58" t="s">
        <v>105</v>
      </c>
      <c r="F470" s="68" t="s">
        <v>145</v>
      </c>
      <c r="G470" s="57"/>
      <c r="H470" s="57"/>
      <c r="I470" s="57" t="s">
        <v>1325</v>
      </c>
      <c r="J470" s="57" t="s">
        <v>150</v>
      </c>
      <c r="K470" s="57"/>
      <c r="L470" s="57"/>
      <c r="M470" s="57"/>
      <c r="N470" s="57"/>
      <c r="O470" s="58" t="s">
        <v>105</v>
      </c>
      <c r="P470" s="58" t="s">
        <v>1438</v>
      </c>
      <c r="Q470" s="57">
        <f t="shared" si="8"/>
        <v>27193.995999999996</v>
      </c>
      <c r="R470" s="58" t="s">
        <v>105</v>
      </c>
      <c r="S470" s="58" t="s">
        <v>1505</v>
      </c>
      <c r="T470" s="57" t="s">
        <v>142</v>
      </c>
      <c r="U470" s="58" t="s">
        <v>1505</v>
      </c>
      <c r="V470" s="57"/>
      <c r="W470" s="7"/>
      <c r="Y470" s="10">
        <v>23443.1</v>
      </c>
    </row>
    <row r="471" spans="1:25" s="6" customFormat="1" x14ac:dyDescent="0.25">
      <c r="A471" s="56" t="s">
        <v>1451</v>
      </c>
      <c r="B471" s="58" t="s">
        <v>1491</v>
      </c>
      <c r="C471" s="57" t="s">
        <v>1474</v>
      </c>
      <c r="D471" s="57" t="s">
        <v>142</v>
      </c>
      <c r="E471" s="58" t="s">
        <v>105</v>
      </c>
      <c r="F471" s="68" t="s">
        <v>145</v>
      </c>
      <c r="G471" s="57"/>
      <c r="H471" s="57"/>
      <c r="I471" s="57" t="s">
        <v>1325</v>
      </c>
      <c r="J471" s="57" t="s">
        <v>150</v>
      </c>
      <c r="K471" s="57"/>
      <c r="L471" s="57"/>
      <c r="M471" s="57"/>
      <c r="N471" s="57"/>
      <c r="O471" s="58" t="s">
        <v>105</v>
      </c>
      <c r="P471" s="58" t="s">
        <v>1439</v>
      </c>
      <c r="Q471" s="57">
        <f t="shared" si="8"/>
        <v>100982.9996</v>
      </c>
      <c r="R471" s="58" t="s">
        <v>105</v>
      </c>
      <c r="S471" s="57" t="s">
        <v>965</v>
      </c>
      <c r="T471" s="57" t="s">
        <v>142</v>
      </c>
      <c r="U471" s="57" t="s">
        <v>965</v>
      </c>
      <c r="V471" s="57"/>
      <c r="W471" s="7"/>
      <c r="Y471" s="10">
        <v>87054.31</v>
      </c>
    </row>
    <row r="472" spans="1:25" s="6" customFormat="1" x14ac:dyDescent="0.25">
      <c r="A472" s="56" t="s">
        <v>1451</v>
      </c>
      <c r="B472" s="58" t="s">
        <v>1492</v>
      </c>
      <c r="C472" s="57" t="s">
        <v>1475</v>
      </c>
      <c r="D472" s="57" t="s">
        <v>143</v>
      </c>
      <c r="E472" s="58" t="s">
        <v>1466</v>
      </c>
      <c r="F472" s="59" t="s">
        <v>1452</v>
      </c>
      <c r="G472" s="57"/>
      <c r="H472" s="57"/>
      <c r="I472" s="57" t="s">
        <v>1422</v>
      </c>
      <c r="J472" s="57" t="s">
        <v>150</v>
      </c>
      <c r="K472" s="57"/>
      <c r="L472" s="57"/>
      <c r="M472" s="57"/>
      <c r="N472" s="57"/>
      <c r="O472" s="58" t="s">
        <v>1466</v>
      </c>
      <c r="P472" s="58" t="s">
        <v>1440</v>
      </c>
      <c r="Q472" s="57">
        <f t="shared" si="8"/>
        <v>24217304.003599998</v>
      </c>
      <c r="R472" s="58" t="s">
        <v>1466</v>
      </c>
      <c r="S472" s="57" t="s">
        <v>962</v>
      </c>
      <c r="T472" s="57" t="s">
        <v>143</v>
      </c>
      <c r="U472" s="57" t="s">
        <v>962</v>
      </c>
      <c r="V472" s="57"/>
      <c r="W472" s="7"/>
      <c r="Y472" s="11">
        <v>20876986.210000001</v>
      </c>
    </row>
    <row r="473" spans="1:25" s="6" customFormat="1" x14ac:dyDescent="0.25">
      <c r="A473" s="56" t="s">
        <v>1451</v>
      </c>
      <c r="B473" s="58" t="s">
        <v>1493</v>
      </c>
      <c r="C473" s="57" t="s">
        <v>1476</v>
      </c>
      <c r="D473" s="57" t="s">
        <v>143</v>
      </c>
      <c r="E473" s="58" t="s">
        <v>1466</v>
      </c>
      <c r="F473" s="59" t="s">
        <v>1453</v>
      </c>
      <c r="G473" s="57"/>
      <c r="H473" s="57"/>
      <c r="I473" s="57" t="s">
        <v>1423</v>
      </c>
      <c r="J473" s="57" t="s">
        <v>150</v>
      </c>
      <c r="K473" s="57"/>
      <c r="L473" s="57"/>
      <c r="M473" s="57"/>
      <c r="N473" s="57"/>
      <c r="O473" s="58" t="s">
        <v>1466</v>
      </c>
      <c r="P473" s="58" t="s">
        <v>1441</v>
      </c>
      <c r="Q473" s="57">
        <f t="shared" si="8"/>
        <v>4602677</v>
      </c>
      <c r="R473" s="58" t="s">
        <v>1466</v>
      </c>
      <c r="S473" s="57" t="s">
        <v>962</v>
      </c>
      <c r="T473" s="57" t="s">
        <v>143</v>
      </c>
      <c r="U473" s="57" t="s">
        <v>962</v>
      </c>
      <c r="V473" s="57"/>
      <c r="W473" s="7"/>
      <c r="Y473" s="11">
        <v>3967825</v>
      </c>
    </row>
    <row r="474" spans="1:25" s="6" customFormat="1" x14ac:dyDescent="0.25">
      <c r="A474" s="56" t="s">
        <v>1451</v>
      </c>
      <c r="B474" s="58" t="s">
        <v>1494</v>
      </c>
      <c r="C474" s="57" t="s">
        <v>1477</v>
      </c>
      <c r="D474" s="57" t="s">
        <v>143</v>
      </c>
      <c r="E474" s="58" t="s">
        <v>1467</v>
      </c>
      <c r="F474" s="59" t="s">
        <v>1454</v>
      </c>
      <c r="G474" s="57"/>
      <c r="H474" s="57"/>
      <c r="I474" s="57" t="s">
        <v>1460</v>
      </c>
      <c r="J474" s="57" t="s">
        <v>150</v>
      </c>
      <c r="K474" s="57"/>
      <c r="L474" s="57"/>
      <c r="M474" s="57"/>
      <c r="N474" s="57"/>
      <c r="O474" s="58" t="s">
        <v>1467</v>
      </c>
      <c r="P474" s="58" t="s">
        <v>1442</v>
      </c>
      <c r="Q474" s="57">
        <f t="shared" si="8"/>
        <v>2073867.0007999998</v>
      </c>
      <c r="R474" s="58" t="s">
        <v>1467</v>
      </c>
      <c r="S474" s="57" t="s">
        <v>962</v>
      </c>
      <c r="T474" s="57" t="s">
        <v>143</v>
      </c>
      <c r="U474" s="57" t="s">
        <v>962</v>
      </c>
      <c r="V474" s="57"/>
      <c r="W474" s="7"/>
      <c r="Y474" s="10">
        <v>1787816.38</v>
      </c>
    </row>
    <row r="475" spans="1:25" s="6" customFormat="1" x14ac:dyDescent="0.25">
      <c r="A475" s="56" t="s">
        <v>1451</v>
      </c>
      <c r="B475" s="58" t="s">
        <v>1495</v>
      </c>
      <c r="C475" s="57" t="s">
        <v>1478</v>
      </c>
      <c r="D475" s="57" t="s">
        <v>143</v>
      </c>
      <c r="E475" s="58" t="s">
        <v>1466</v>
      </c>
      <c r="F475" s="59" t="s">
        <v>1455</v>
      </c>
      <c r="G475" s="57"/>
      <c r="H475" s="57"/>
      <c r="I475" s="57" t="s">
        <v>1461</v>
      </c>
      <c r="J475" s="57" t="s">
        <v>150</v>
      </c>
      <c r="K475" s="57"/>
      <c r="L475" s="57"/>
      <c r="M475" s="57"/>
      <c r="N475" s="57"/>
      <c r="O475" s="58" t="s">
        <v>1466</v>
      </c>
      <c r="P475" s="58" t="s">
        <v>1443</v>
      </c>
      <c r="Q475" s="57">
        <f t="shared" si="8"/>
        <v>2216629.0011999998</v>
      </c>
      <c r="R475" s="58" t="s">
        <v>1466</v>
      </c>
      <c r="S475" s="57" t="s">
        <v>962</v>
      </c>
      <c r="T475" s="57" t="s">
        <v>143</v>
      </c>
      <c r="U475" s="57" t="s">
        <v>962</v>
      </c>
      <c r="V475" s="57"/>
      <c r="W475" s="7"/>
      <c r="Y475" s="11">
        <v>1910887.07</v>
      </c>
    </row>
    <row r="476" spans="1:25" s="6" customFormat="1" x14ac:dyDescent="0.25">
      <c r="A476" s="56" t="s">
        <v>1451</v>
      </c>
      <c r="B476" s="58" t="s">
        <v>1496</v>
      </c>
      <c r="C476" s="57" t="s">
        <v>1479</v>
      </c>
      <c r="D476" s="57" t="s">
        <v>143</v>
      </c>
      <c r="E476" s="58" t="s">
        <v>1466</v>
      </c>
      <c r="F476" s="59" t="s">
        <v>1456</v>
      </c>
      <c r="G476" s="57"/>
      <c r="H476" s="57"/>
      <c r="I476" s="57" t="s">
        <v>1462</v>
      </c>
      <c r="J476" s="57" t="s">
        <v>150</v>
      </c>
      <c r="K476" s="57"/>
      <c r="L476" s="57"/>
      <c r="M476" s="57"/>
      <c r="N476" s="57"/>
      <c r="O476" s="58" t="s">
        <v>1466</v>
      </c>
      <c r="P476" s="58" t="s">
        <v>1444</v>
      </c>
      <c r="Q476" s="57">
        <f t="shared" si="8"/>
        <v>1924451.9944</v>
      </c>
      <c r="R476" s="58" t="s">
        <v>1466</v>
      </c>
      <c r="S476" s="57" t="s">
        <v>962</v>
      </c>
      <c r="T476" s="57" t="s">
        <v>143</v>
      </c>
      <c r="U476" s="57" t="s">
        <v>962</v>
      </c>
      <c r="V476" s="57"/>
      <c r="W476" s="7"/>
      <c r="Y476" s="11">
        <v>1659010.34</v>
      </c>
    </row>
    <row r="477" spans="1:25" s="6" customFormat="1" x14ac:dyDescent="0.25">
      <c r="A477" s="56" t="s">
        <v>1451</v>
      </c>
      <c r="B477" s="58" t="s">
        <v>1497</v>
      </c>
      <c r="C477" s="57" t="s">
        <v>1480</v>
      </c>
      <c r="D477" s="57" t="s">
        <v>143</v>
      </c>
      <c r="E477" s="58" t="s">
        <v>1466</v>
      </c>
      <c r="F477" s="59" t="s">
        <v>1456</v>
      </c>
      <c r="G477" s="57"/>
      <c r="H477" s="57"/>
      <c r="I477" s="57" t="s">
        <v>1462</v>
      </c>
      <c r="J477" s="57" t="s">
        <v>150</v>
      </c>
      <c r="K477" s="57"/>
      <c r="L477" s="57"/>
      <c r="M477" s="57"/>
      <c r="N477" s="57"/>
      <c r="O477" s="58" t="s">
        <v>1466</v>
      </c>
      <c r="P477" s="58" t="s">
        <v>1445</v>
      </c>
      <c r="Q477" s="57">
        <f t="shared" si="8"/>
        <v>413473.99599999993</v>
      </c>
      <c r="R477" s="58" t="s">
        <v>1466</v>
      </c>
      <c r="S477" s="57" t="s">
        <v>962</v>
      </c>
      <c r="T477" s="57" t="s">
        <v>143</v>
      </c>
      <c r="U477" s="57" t="s">
        <v>962</v>
      </c>
      <c r="V477" s="57"/>
      <c r="W477" s="7"/>
      <c r="Y477" s="11">
        <v>356443.1</v>
      </c>
    </row>
    <row r="478" spans="1:25" s="6" customFormat="1" x14ac:dyDescent="0.25">
      <c r="A478" s="56" t="s">
        <v>1451</v>
      </c>
      <c r="B478" s="58" t="s">
        <v>1498</v>
      </c>
      <c r="C478" s="57" t="s">
        <v>1481</v>
      </c>
      <c r="D478" s="57" t="s">
        <v>143</v>
      </c>
      <c r="E478" s="58" t="s">
        <v>910</v>
      </c>
      <c r="F478" s="59" t="s">
        <v>1457</v>
      </c>
      <c r="G478" s="57"/>
      <c r="H478" s="57"/>
      <c r="I478" s="57" t="s">
        <v>1463</v>
      </c>
      <c r="J478" s="57" t="s">
        <v>150</v>
      </c>
      <c r="K478" s="57"/>
      <c r="L478" s="57"/>
      <c r="M478" s="57"/>
      <c r="N478" s="57"/>
      <c r="O478" s="58" t="s">
        <v>910</v>
      </c>
      <c r="P478" s="58" t="s">
        <v>1446</v>
      </c>
      <c r="Q478" s="57">
        <f t="shared" si="8"/>
        <v>36734663.659999996</v>
      </c>
      <c r="R478" s="58" t="s">
        <v>910</v>
      </c>
      <c r="S478" s="57" t="s">
        <v>962</v>
      </c>
      <c r="T478" s="57" t="s">
        <v>143</v>
      </c>
      <c r="U478" s="57" t="s">
        <v>962</v>
      </c>
      <c r="V478" s="57"/>
      <c r="W478" s="7"/>
      <c r="Y478" s="11">
        <v>31667813.5</v>
      </c>
    </row>
    <row r="479" spans="1:25" s="6" customFormat="1" x14ac:dyDescent="0.25">
      <c r="A479" s="56" t="s">
        <v>1451</v>
      </c>
      <c r="B479" s="58" t="s">
        <v>1499</v>
      </c>
      <c r="C479" s="57" t="s">
        <v>1482</v>
      </c>
      <c r="D479" s="58" t="s">
        <v>141</v>
      </c>
      <c r="E479" s="58" t="s">
        <v>219</v>
      </c>
      <c r="F479" s="68" t="s">
        <v>145</v>
      </c>
      <c r="G479" s="57"/>
      <c r="H479" s="57"/>
      <c r="I479" s="57" t="s">
        <v>1464</v>
      </c>
      <c r="J479" s="57" t="s">
        <v>150</v>
      </c>
      <c r="K479" s="57"/>
      <c r="L479" s="57"/>
      <c r="M479" s="57"/>
      <c r="N479" s="57"/>
      <c r="O479" s="58" t="s">
        <v>219</v>
      </c>
      <c r="P479" s="58" t="s">
        <v>1447</v>
      </c>
      <c r="Q479" s="57">
        <f t="shared" si="8"/>
        <v>8249223.9999999991</v>
      </c>
      <c r="R479" s="58" t="s">
        <v>219</v>
      </c>
      <c r="S479" s="57" t="s">
        <v>1506</v>
      </c>
      <c r="T479" s="58" t="s">
        <v>141</v>
      </c>
      <c r="U479" s="57" t="s">
        <v>1506</v>
      </c>
      <c r="V479" s="57"/>
      <c r="W479" s="7"/>
      <c r="Y479" s="10">
        <v>7111400</v>
      </c>
    </row>
    <row r="480" spans="1:25" s="6" customFormat="1" x14ac:dyDescent="0.25">
      <c r="A480" s="56" t="s">
        <v>1451</v>
      </c>
      <c r="B480" s="58" t="s">
        <v>1500</v>
      </c>
      <c r="C480" s="57" t="s">
        <v>1483</v>
      </c>
      <c r="D480" s="57" t="s">
        <v>142</v>
      </c>
      <c r="E480" s="58" t="s">
        <v>219</v>
      </c>
      <c r="F480" s="68" t="s">
        <v>145</v>
      </c>
      <c r="G480" s="57"/>
      <c r="H480" s="57"/>
      <c r="I480" s="57" t="s">
        <v>1328</v>
      </c>
      <c r="J480" s="57" t="s">
        <v>150</v>
      </c>
      <c r="K480" s="57"/>
      <c r="L480" s="57"/>
      <c r="M480" s="57"/>
      <c r="N480" s="57"/>
      <c r="O480" s="58" t="s">
        <v>219</v>
      </c>
      <c r="P480" s="58" t="s">
        <v>1448</v>
      </c>
      <c r="Q480" s="57">
        <f t="shared" si="8"/>
        <v>716112.12639999995</v>
      </c>
      <c r="R480" s="58" t="s">
        <v>219</v>
      </c>
      <c r="S480" s="58" t="s">
        <v>1507</v>
      </c>
      <c r="T480" s="57" t="s">
        <v>142</v>
      </c>
      <c r="U480" s="58" t="s">
        <v>1507</v>
      </c>
      <c r="V480" s="57"/>
      <c r="W480" s="7"/>
      <c r="Y480" s="10">
        <v>617338.04</v>
      </c>
    </row>
    <row r="481" spans="1:27" s="6" customFormat="1" x14ac:dyDescent="0.25">
      <c r="A481" s="56" t="s">
        <v>1451</v>
      </c>
      <c r="B481" s="58" t="s">
        <v>1501</v>
      </c>
      <c r="C481" s="57" t="s">
        <v>1484</v>
      </c>
      <c r="D481" s="57" t="s">
        <v>141</v>
      </c>
      <c r="E481" s="58" t="s">
        <v>1468</v>
      </c>
      <c r="F481" s="68" t="s">
        <v>145</v>
      </c>
      <c r="G481" s="57"/>
      <c r="H481" s="57"/>
      <c r="I481" s="57" t="s">
        <v>1458</v>
      </c>
      <c r="J481" s="57" t="s">
        <v>150</v>
      </c>
      <c r="K481" s="57"/>
      <c r="L481" s="57"/>
      <c r="M481" s="57"/>
      <c r="N481" s="57"/>
      <c r="O481" s="58" t="s">
        <v>1468</v>
      </c>
      <c r="P481" s="58" t="s">
        <v>1449</v>
      </c>
      <c r="Q481" s="57">
        <f t="shared" si="8"/>
        <v>3064832.1255999999</v>
      </c>
      <c r="R481" s="58" t="s">
        <v>1468</v>
      </c>
      <c r="S481" s="57" t="s">
        <v>1508</v>
      </c>
      <c r="T481" s="57" t="s">
        <v>141</v>
      </c>
      <c r="U481" s="57" t="s">
        <v>1508</v>
      </c>
      <c r="V481" s="57"/>
      <c r="W481" s="7"/>
      <c r="Y481" s="10">
        <v>2642096.66</v>
      </c>
    </row>
    <row r="482" spans="1:27" s="6" customFormat="1" x14ac:dyDescent="0.25">
      <c r="A482" s="56" t="s">
        <v>1451</v>
      </c>
      <c r="B482" s="58" t="s">
        <v>1502</v>
      </c>
      <c r="C482" s="57" t="s">
        <v>1485</v>
      </c>
      <c r="D482" s="57" t="s">
        <v>141</v>
      </c>
      <c r="E482" s="58" t="s">
        <v>1468</v>
      </c>
      <c r="F482" s="68" t="s">
        <v>145</v>
      </c>
      <c r="G482" s="57"/>
      <c r="H482" s="57"/>
      <c r="I482" s="57" t="s">
        <v>1458</v>
      </c>
      <c r="J482" s="57" t="s">
        <v>150</v>
      </c>
      <c r="K482" s="57"/>
      <c r="L482" s="57"/>
      <c r="M482" s="57"/>
      <c r="N482" s="57"/>
      <c r="O482" s="58" t="s">
        <v>1468</v>
      </c>
      <c r="P482" s="58" t="s">
        <v>1450</v>
      </c>
      <c r="Q482" s="57">
        <f t="shared" si="8"/>
        <v>868469.69319999998</v>
      </c>
      <c r="R482" s="58" t="s">
        <v>1468</v>
      </c>
      <c r="S482" s="57" t="s">
        <v>1509</v>
      </c>
      <c r="T482" s="57" t="s">
        <v>141</v>
      </c>
      <c r="U482" s="57" t="s">
        <v>1509</v>
      </c>
      <c r="V482" s="57"/>
      <c r="W482" s="7"/>
      <c r="Y482" s="10">
        <v>748680.77</v>
      </c>
    </row>
    <row r="483" spans="1:27" s="6" customFormat="1" x14ac:dyDescent="0.15">
      <c r="A483" s="56" t="s">
        <v>1744</v>
      </c>
      <c r="B483" s="58" t="s">
        <v>1745</v>
      </c>
      <c r="C483" s="57" t="s">
        <v>1890</v>
      </c>
      <c r="D483" s="57" t="s">
        <v>142</v>
      </c>
      <c r="E483" s="57" t="s">
        <v>2044</v>
      </c>
      <c r="F483" s="68" t="s">
        <v>145</v>
      </c>
      <c r="G483" s="57"/>
      <c r="H483" s="57"/>
      <c r="I483" s="57" t="s">
        <v>1414</v>
      </c>
      <c r="J483" s="57" t="s">
        <v>150</v>
      </c>
      <c r="K483" s="57"/>
      <c r="L483" s="57"/>
      <c r="M483" s="57"/>
      <c r="N483" s="57"/>
      <c r="O483" s="57" t="s">
        <v>2044</v>
      </c>
      <c r="P483" s="57" t="s">
        <v>1510</v>
      </c>
      <c r="Q483" s="57">
        <f>AA483*1.16</f>
        <v>2331386.52984</v>
      </c>
      <c r="R483" s="57" t="s">
        <v>2044</v>
      </c>
      <c r="S483" s="57" t="s">
        <v>2060</v>
      </c>
      <c r="T483" s="57" t="s">
        <v>142</v>
      </c>
      <c r="U483" s="57" t="s">
        <v>2060</v>
      </c>
      <c r="V483" s="57"/>
      <c r="W483" s="7"/>
      <c r="AA483" s="12">
        <v>2009815.9739999999</v>
      </c>
    </row>
    <row r="484" spans="1:27" s="6" customFormat="1" x14ac:dyDescent="0.15">
      <c r="A484" s="56" t="s">
        <v>1744</v>
      </c>
      <c r="B484" s="58" t="s">
        <v>1746</v>
      </c>
      <c r="C484" s="57" t="s">
        <v>1891</v>
      </c>
      <c r="D484" s="57" t="s">
        <v>142</v>
      </c>
      <c r="E484" s="57" t="s">
        <v>2045</v>
      </c>
      <c r="F484" s="68" t="s">
        <v>145</v>
      </c>
      <c r="G484" s="57"/>
      <c r="H484" s="57"/>
      <c r="I484" s="57" t="s">
        <v>1665</v>
      </c>
      <c r="J484" s="57" t="s">
        <v>150</v>
      </c>
      <c r="K484" s="57"/>
      <c r="L484" s="57"/>
      <c r="M484" s="57"/>
      <c r="N484" s="57"/>
      <c r="O484" s="57" t="s">
        <v>2045</v>
      </c>
      <c r="P484" s="57" t="s">
        <v>1511</v>
      </c>
      <c r="Q484" s="57">
        <f t="shared" ref="Q484:Q547" si="9">AA484*1.16</f>
        <v>317986.03239999997</v>
      </c>
      <c r="R484" s="57" t="s">
        <v>2045</v>
      </c>
      <c r="S484" s="57" t="s">
        <v>2061</v>
      </c>
      <c r="T484" s="57" t="s">
        <v>142</v>
      </c>
      <c r="U484" s="57" t="s">
        <v>2061</v>
      </c>
      <c r="V484" s="57"/>
      <c r="W484" s="7"/>
      <c r="AA484" s="12">
        <v>274125.89</v>
      </c>
    </row>
    <row r="485" spans="1:27" s="6" customFormat="1" x14ac:dyDescent="0.15">
      <c r="A485" s="56" t="s">
        <v>1744</v>
      </c>
      <c r="B485" s="57" t="s">
        <v>1747</v>
      </c>
      <c r="C485" s="57" t="s">
        <v>1892</v>
      </c>
      <c r="D485" s="57" t="s">
        <v>142</v>
      </c>
      <c r="E485" s="57" t="s">
        <v>2045</v>
      </c>
      <c r="F485" s="68" t="s">
        <v>145</v>
      </c>
      <c r="G485" s="57"/>
      <c r="H485" s="57"/>
      <c r="I485" s="57" t="s">
        <v>1665</v>
      </c>
      <c r="J485" s="57" t="s">
        <v>150</v>
      </c>
      <c r="K485" s="57"/>
      <c r="L485" s="57"/>
      <c r="M485" s="57"/>
      <c r="N485" s="57"/>
      <c r="O485" s="57" t="s">
        <v>2045</v>
      </c>
      <c r="P485" s="57" t="s">
        <v>1512</v>
      </c>
      <c r="Q485" s="57">
        <f t="shared" si="9"/>
        <v>758637.22759999998</v>
      </c>
      <c r="R485" s="57" t="s">
        <v>2045</v>
      </c>
      <c r="S485" s="57" t="s">
        <v>109</v>
      </c>
      <c r="T485" s="57" t="s">
        <v>142</v>
      </c>
      <c r="U485" s="57" t="s">
        <v>109</v>
      </c>
      <c r="V485" s="57"/>
      <c r="W485" s="7"/>
      <c r="AA485" s="12">
        <v>653997.61</v>
      </c>
    </row>
    <row r="486" spans="1:27" s="6" customFormat="1" x14ac:dyDescent="0.15">
      <c r="A486" s="56" t="s">
        <v>1744</v>
      </c>
      <c r="B486" s="58" t="s">
        <v>1748</v>
      </c>
      <c r="C486" s="57" t="s">
        <v>1893</v>
      </c>
      <c r="D486" s="57" t="s">
        <v>142</v>
      </c>
      <c r="E486" s="57" t="s">
        <v>2045</v>
      </c>
      <c r="F486" s="68" t="s">
        <v>145</v>
      </c>
      <c r="G486" s="57"/>
      <c r="H486" s="57"/>
      <c r="I486" s="57" t="s">
        <v>1665</v>
      </c>
      <c r="J486" s="57" t="s">
        <v>150</v>
      </c>
      <c r="K486" s="57"/>
      <c r="L486" s="57"/>
      <c r="M486" s="57"/>
      <c r="N486" s="57"/>
      <c r="O486" s="57" t="s">
        <v>2045</v>
      </c>
      <c r="P486" s="57" t="s">
        <v>1513</v>
      </c>
      <c r="Q486" s="57">
        <f t="shared" si="9"/>
        <v>337707.05320000002</v>
      </c>
      <c r="R486" s="57" t="s">
        <v>2045</v>
      </c>
      <c r="S486" s="57" t="s">
        <v>2062</v>
      </c>
      <c r="T486" s="57" t="s">
        <v>142</v>
      </c>
      <c r="U486" s="57" t="s">
        <v>2062</v>
      </c>
      <c r="V486" s="57"/>
      <c r="W486" s="7"/>
      <c r="AA486" s="12">
        <v>291126.77</v>
      </c>
    </row>
    <row r="487" spans="1:27" s="6" customFormat="1" x14ac:dyDescent="0.15">
      <c r="A487" s="56" t="s">
        <v>1744</v>
      </c>
      <c r="B487" s="58" t="s">
        <v>1749</v>
      </c>
      <c r="C487" s="57" t="s">
        <v>1894</v>
      </c>
      <c r="D487" s="57" t="s">
        <v>142</v>
      </c>
      <c r="E487" s="57" t="s">
        <v>2045</v>
      </c>
      <c r="F487" s="68" t="s">
        <v>145</v>
      </c>
      <c r="G487" s="57"/>
      <c r="H487" s="57"/>
      <c r="I487" s="57" t="s">
        <v>1331</v>
      </c>
      <c r="J487" s="57" t="s">
        <v>150</v>
      </c>
      <c r="K487" s="57"/>
      <c r="L487" s="57"/>
      <c r="M487" s="57"/>
      <c r="N487" s="57"/>
      <c r="O487" s="57" t="s">
        <v>2045</v>
      </c>
      <c r="P487" s="57" t="s">
        <v>1514</v>
      </c>
      <c r="Q487" s="57">
        <f t="shared" si="9"/>
        <v>841566.69479999994</v>
      </c>
      <c r="R487" s="57" t="s">
        <v>2045</v>
      </c>
      <c r="S487" s="57" t="s">
        <v>109</v>
      </c>
      <c r="T487" s="57" t="s">
        <v>142</v>
      </c>
      <c r="U487" s="57" t="s">
        <v>109</v>
      </c>
      <c r="V487" s="57"/>
      <c r="W487" s="7"/>
      <c r="AA487" s="12">
        <v>725488.53</v>
      </c>
    </row>
    <row r="488" spans="1:27" s="6" customFormat="1" x14ac:dyDescent="0.15">
      <c r="A488" s="56" t="s">
        <v>1744</v>
      </c>
      <c r="B488" s="57" t="s">
        <v>1750</v>
      </c>
      <c r="C488" s="57" t="s">
        <v>1895</v>
      </c>
      <c r="D488" s="57" t="s">
        <v>142</v>
      </c>
      <c r="E488" s="57" t="s">
        <v>2045</v>
      </c>
      <c r="F488" s="68" t="s">
        <v>145</v>
      </c>
      <c r="G488" s="57"/>
      <c r="H488" s="57"/>
      <c r="I488" s="57" t="s">
        <v>1331</v>
      </c>
      <c r="J488" s="57" t="s">
        <v>150</v>
      </c>
      <c r="K488" s="57"/>
      <c r="L488" s="57"/>
      <c r="M488" s="57"/>
      <c r="N488" s="57"/>
      <c r="O488" s="57" t="s">
        <v>2045</v>
      </c>
      <c r="P488" s="57" t="s">
        <v>1515</v>
      </c>
      <c r="Q488" s="57">
        <f t="shared" si="9"/>
        <v>338711.62479999999</v>
      </c>
      <c r="R488" s="57" t="s">
        <v>2045</v>
      </c>
      <c r="S488" s="57" t="s">
        <v>2062</v>
      </c>
      <c r="T488" s="57" t="s">
        <v>142</v>
      </c>
      <c r="U488" s="57" t="s">
        <v>2062</v>
      </c>
      <c r="V488" s="57"/>
      <c r="W488" s="7"/>
      <c r="AA488" s="12">
        <v>291992.78000000003</v>
      </c>
    </row>
    <row r="489" spans="1:27" s="6" customFormat="1" x14ac:dyDescent="0.15">
      <c r="A489" s="56" t="s">
        <v>1744</v>
      </c>
      <c r="B489" s="58" t="s">
        <v>1751</v>
      </c>
      <c r="C489" s="57" t="s">
        <v>1896</v>
      </c>
      <c r="D489" s="57" t="s">
        <v>142</v>
      </c>
      <c r="E489" s="57" t="s">
        <v>2045</v>
      </c>
      <c r="F489" s="68" t="s">
        <v>145</v>
      </c>
      <c r="G489" s="57"/>
      <c r="H489" s="57"/>
      <c r="I489" s="57" t="s">
        <v>1666</v>
      </c>
      <c r="J489" s="57" t="s">
        <v>150</v>
      </c>
      <c r="K489" s="57"/>
      <c r="L489" s="57"/>
      <c r="M489" s="57"/>
      <c r="N489" s="57"/>
      <c r="O489" s="57" t="s">
        <v>2045</v>
      </c>
      <c r="P489" s="57" t="s">
        <v>1516</v>
      </c>
      <c r="Q489" s="57">
        <f t="shared" si="9"/>
        <v>891498.54679999989</v>
      </c>
      <c r="R489" s="57" t="s">
        <v>2045</v>
      </c>
      <c r="S489" s="57" t="s">
        <v>109</v>
      </c>
      <c r="T489" s="57" t="s">
        <v>142</v>
      </c>
      <c r="U489" s="57" t="s">
        <v>109</v>
      </c>
      <c r="V489" s="57"/>
      <c r="W489" s="7"/>
      <c r="AA489" s="12">
        <v>768533.23</v>
      </c>
    </row>
    <row r="490" spans="1:27" s="6" customFormat="1" x14ac:dyDescent="0.15">
      <c r="A490" s="56" t="s">
        <v>1744</v>
      </c>
      <c r="B490" s="58" t="s">
        <v>1752</v>
      </c>
      <c r="C490" s="57" t="s">
        <v>1897</v>
      </c>
      <c r="D490" s="57" t="s">
        <v>142</v>
      </c>
      <c r="E490" s="57" t="s">
        <v>2045</v>
      </c>
      <c r="F490" s="68" t="s">
        <v>145</v>
      </c>
      <c r="G490" s="57"/>
      <c r="H490" s="57"/>
      <c r="I490" s="57" t="s">
        <v>1667</v>
      </c>
      <c r="J490" s="57" t="s">
        <v>150</v>
      </c>
      <c r="K490" s="57"/>
      <c r="L490" s="57"/>
      <c r="M490" s="57"/>
      <c r="N490" s="57"/>
      <c r="O490" s="57" t="s">
        <v>2045</v>
      </c>
      <c r="P490" s="57" t="s">
        <v>1517</v>
      </c>
      <c r="Q490" s="57">
        <f t="shared" si="9"/>
        <v>765332.66639999999</v>
      </c>
      <c r="R490" s="57" t="s">
        <v>2045</v>
      </c>
      <c r="S490" s="57" t="s">
        <v>109</v>
      </c>
      <c r="T490" s="57" t="s">
        <v>142</v>
      </c>
      <c r="U490" s="57" t="s">
        <v>109</v>
      </c>
      <c r="V490" s="57"/>
      <c r="W490" s="7"/>
      <c r="AA490" s="13">
        <v>659769.54</v>
      </c>
    </row>
    <row r="491" spans="1:27" s="6" customFormat="1" x14ac:dyDescent="0.15">
      <c r="A491" s="56" t="s">
        <v>1744</v>
      </c>
      <c r="B491" s="58" t="s">
        <v>1753</v>
      </c>
      <c r="C491" s="57" t="s">
        <v>1898</v>
      </c>
      <c r="D491" s="57" t="s">
        <v>142</v>
      </c>
      <c r="E491" s="57" t="s">
        <v>2045</v>
      </c>
      <c r="F491" s="68" t="s">
        <v>145</v>
      </c>
      <c r="G491" s="57"/>
      <c r="H491" s="57"/>
      <c r="I491" s="57" t="s">
        <v>1419</v>
      </c>
      <c r="J491" s="57" t="s">
        <v>150</v>
      </c>
      <c r="K491" s="57"/>
      <c r="L491" s="57"/>
      <c r="M491" s="57"/>
      <c r="N491" s="57"/>
      <c r="O491" s="57" t="s">
        <v>2045</v>
      </c>
      <c r="P491" s="57" t="s">
        <v>1518</v>
      </c>
      <c r="Q491" s="57">
        <f t="shared" si="9"/>
        <v>843614.74439999985</v>
      </c>
      <c r="R491" s="57" t="s">
        <v>2045</v>
      </c>
      <c r="S491" s="57" t="s">
        <v>109</v>
      </c>
      <c r="T491" s="57" t="s">
        <v>142</v>
      </c>
      <c r="U491" s="57" t="s">
        <v>109</v>
      </c>
      <c r="V491" s="57"/>
      <c r="W491" s="7"/>
      <c r="AA491" s="12">
        <v>727254.09</v>
      </c>
    </row>
    <row r="492" spans="1:27" s="6" customFormat="1" x14ac:dyDescent="0.15">
      <c r="A492" s="56" t="s">
        <v>1744</v>
      </c>
      <c r="B492" s="58" t="s">
        <v>1754</v>
      </c>
      <c r="C492" s="57" t="s">
        <v>1899</v>
      </c>
      <c r="D492" s="57" t="s">
        <v>142</v>
      </c>
      <c r="E492" s="57" t="s">
        <v>2045</v>
      </c>
      <c r="F492" s="68" t="s">
        <v>145</v>
      </c>
      <c r="G492" s="57"/>
      <c r="H492" s="57"/>
      <c r="I492" s="57" t="s">
        <v>1419</v>
      </c>
      <c r="J492" s="57" t="s">
        <v>150</v>
      </c>
      <c r="K492" s="57"/>
      <c r="L492" s="57"/>
      <c r="M492" s="57"/>
      <c r="N492" s="57"/>
      <c r="O492" s="57" t="s">
        <v>2045</v>
      </c>
      <c r="P492" s="57" t="s">
        <v>1519</v>
      </c>
      <c r="Q492" s="57">
        <f t="shared" si="9"/>
        <v>434630.88799999998</v>
      </c>
      <c r="R492" s="57" t="s">
        <v>2045</v>
      </c>
      <c r="S492" s="57" t="s">
        <v>2062</v>
      </c>
      <c r="T492" s="57" t="s">
        <v>142</v>
      </c>
      <c r="U492" s="57" t="s">
        <v>2062</v>
      </c>
      <c r="V492" s="57"/>
      <c r="W492" s="7"/>
      <c r="AA492" s="12">
        <v>374681.8</v>
      </c>
    </row>
    <row r="493" spans="1:27" s="6" customFormat="1" x14ac:dyDescent="0.15">
      <c r="A493" s="56" t="s">
        <v>1744</v>
      </c>
      <c r="B493" s="58" t="s">
        <v>1755</v>
      </c>
      <c r="C493" s="57" t="s">
        <v>1900</v>
      </c>
      <c r="D493" s="57" t="s">
        <v>142</v>
      </c>
      <c r="E493" s="57" t="s">
        <v>2045</v>
      </c>
      <c r="F493" s="68" t="s">
        <v>145</v>
      </c>
      <c r="G493" s="57"/>
      <c r="H493" s="57"/>
      <c r="I493" s="57" t="s">
        <v>1668</v>
      </c>
      <c r="J493" s="57" t="s">
        <v>150</v>
      </c>
      <c r="K493" s="57"/>
      <c r="L493" s="57"/>
      <c r="M493" s="57"/>
      <c r="N493" s="57"/>
      <c r="O493" s="57" t="s">
        <v>2045</v>
      </c>
      <c r="P493" s="57" t="s">
        <v>1520</v>
      </c>
      <c r="Q493" s="57">
        <f t="shared" si="9"/>
        <v>819634.96919999993</v>
      </c>
      <c r="R493" s="57" t="s">
        <v>2045</v>
      </c>
      <c r="S493" s="57" t="s">
        <v>109</v>
      </c>
      <c r="T493" s="57" t="s">
        <v>142</v>
      </c>
      <c r="U493" s="57" t="s">
        <v>109</v>
      </c>
      <c r="V493" s="57"/>
      <c r="W493" s="7"/>
      <c r="AA493" s="12">
        <v>706581.87</v>
      </c>
    </row>
    <row r="494" spans="1:27" s="6" customFormat="1" x14ac:dyDescent="0.15">
      <c r="A494" s="56" t="s">
        <v>1744</v>
      </c>
      <c r="B494" s="58" t="s">
        <v>1756</v>
      </c>
      <c r="C494" s="57" t="s">
        <v>1901</v>
      </c>
      <c r="D494" s="57" t="s">
        <v>142</v>
      </c>
      <c r="E494" s="57" t="s">
        <v>2045</v>
      </c>
      <c r="F494" s="68" t="s">
        <v>145</v>
      </c>
      <c r="G494" s="57"/>
      <c r="H494" s="57"/>
      <c r="I494" s="57" t="s">
        <v>1669</v>
      </c>
      <c r="J494" s="57" t="s">
        <v>150</v>
      </c>
      <c r="K494" s="57"/>
      <c r="L494" s="57"/>
      <c r="M494" s="57"/>
      <c r="N494" s="57"/>
      <c r="O494" s="57" t="s">
        <v>2045</v>
      </c>
      <c r="P494" s="57" t="s">
        <v>1521</v>
      </c>
      <c r="Q494" s="57">
        <f t="shared" si="9"/>
        <v>628902.89720000001</v>
      </c>
      <c r="R494" s="57" t="s">
        <v>2045</v>
      </c>
      <c r="S494" s="57" t="s">
        <v>109</v>
      </c>
      <c r="T494" s="57" t="s">
        <v>142</v>
      </c>
      <c r="U494" s="57" t="s">
        <v>109</v>
      </c>
      <c r="V494" s="57"/>
      <c r="W494" s="7"/>
      <c r="AA494" s="12">
        <v>542157.67000000004</v>
      </c>
    </row>
    <row r="495" spans="1:27" s="6" customFormat="1" x14ac:dyDescent="0.15">
      <c r="A495" s="56" t="s">
        <v>1744</v>
      </c>
      <c r="B495" s="58" t="s">
        <v>1757</v>
      </c>
      <c r="C495" s="57" t="s">
        <v>1902</v>
      </c>
      <c r="D495" s="57" t="s">
        <v>142</v>
      </c>
      <c r="E495" s="57" t="s">
        <v>2045</v>
      </c>
      <c r="F495" s="68" t="s">
        <v>145</v>
      </c>
      <c r="G495" s="57"/>
      <c r="H495" s="57"/>
      <c r="I495" s="57" t="s">
        <v>1670</v>
      </c>
      <c r="J495" s="57" t="s">
        <v>150</v>
      </c>
      <c r="K495" s="57"/>
      <c r="L495" s="57"/>
      <c r="M495" s="57"/>
      <c r="N495" s="57"/>
      <c r="O495" s="57" t="s">
        <v>2045</v>
      </c>
      <c r="P495" s="57" t="s">
        <v>1522</v>
      </c>
      <c r="Q495" s="57">
        <f t="shared" si="9"/>
        <v>311789.56759999995</v>
      </c>
      <c r="R495" s="57" t="s">
        <v>2045</v>
      </c>
      <c r="S495" s="57" t="s">
        <v>2061</v>
      </c>
      <c r="T495" s="57" t="s">
        <v>142</v>
      </c>
      <c r="U495" s="57" t="s">
        <v>2061</v>
      </c>
      <c r="V495" s="57"/>
      <c r="W495" s="7"/>
      <c r="AA495" s="12">
        <v>268784.11</v>
      </c>
    </row>
    <row r="496" spans="1:27" s="6" customFormat="1" x14ac:dyDescent="0.15">
      <c r="A496" s="56" t="s">
        <v>1744</v>
      </c>
      <c r="B496" s="58" t="s">
        <v>1758</v>
      </c>
      <c r="C496" s="58" t="s">
        <v>1903</v>
      </c>
      <c r="D496" s="57" t="s">
        <v>141</v>
      </c>
      <c r="E496" s="58" t="s">
        <v>2045</v>
      </c>
      <c r="F496" s="68" t="s">
        <v>145</v>
      </c>
      <c r="G496" s="57"/>
      <c r="H496" s="57"/>
      <c r="I496" s="57" t="s">
        <v>1670</v>
      </c>
      <c r="J496" s="57" t="s">
        <v>150</v>
      </c>
      <c r="K496" s="57"/>
      <c r="L496" s="57"/>
      <c r="M496" s="57"/>
      <c r="N496" s="57"/>
      <c r="O496" s="58" t="s">
        <v>2045</v>
      </c>
      <c r="P496" s="57" t="s">
        <v>1523</v>
      </c>
      <c r="Q496" s="57">
        <f t="shared" si="9"/>
        <v>574967.10799999989</v>
      </c>
      <c r="R496" s="58" t="s">
        <v>2045</v>
      </c>
      <c r="S496" s="58" t="s">
        <v>2062</v>
      </c>
      <c r="T496" s="57" t="s">
        <v>141</v>
      </c>
      <c r="U496" s="58" t="s">
        <v>2062</v>
      </c>
      <c r="V496" s="57"/>
      <c r="W496" s="7"/>
      <c r="AA496" s="12">
        <v>495661.3</v>
      </c>
    </row>
    <row r="497" spans="1:27" s="6" customFormat="1" x14ac:dyDescent="0.15">
      <c r="A497" s="56" t="s">
        <v>1744</v>
      </c>
      <c r="B497" s="58" t="s">
        <v>1759</v>
      </c>
      <c r="C497" s="58" t="s">
        <v>1904</v>
      </c>
      <c r="D497" s="57" t="s">
        <v>141</v>
      </c>
      <c r="E497" s="58" t="s">
        <v>2045</v>
      </c>
      <c r="F497" s="68" t="s">
        <v>145</v>
      </c>
      <c r="G497" s="57"/>
      <c r="H497" s="57"/>
      <c r="I497" s="57" t="s">
        <v>1671</v>
      </c>
      <c r="J497" s="57" t="s">
        <v>150</v>
      </c>
      <c r="K497" s="57"/>
      <c r="L497" s="57"/>
      <c r="M497" s="57"/>
      <c r="N497" s="57"/>
      <c r="O497" s="58" t="s">
        <v>2045</v>
      </c>
      <c r="P497" s="57" t="s">
        <v>1524</v>
      </c>
      <c r="Q497" s="57">
        <f t="shared" si="9"/>
        <v>955306.58559999999</v>
      </c>
      <c r="R497" s="58" t="s">
        <v>2045</v>
      </c>
      <c r="S497" s="58" t="s">
        <v>109</v>
      </c>
      <c r="T497" s="57" t="s">
        <v>141</v>
      </c>
      <c r="U497" s="58" t="s">
        <v>109</v>
      </c>
      <c r="V497" s="57"/>
      <c r="W497" s="7"/>
      <c r="AA497" s="12">
        <v>823540.16</v>
      </c>
    </row>
    <row r="498" spans="1:27" s="6" customFormat="1" x14ac:dyDescent="0.15">
      <c r="A498" s="56" t="s">
        <v>1744</v>
      </c>
      <c r="B498" s="58" t="s">
        <v>1760</v>
      </c>
      <c r="C498" s="58" t="s">
        <v>1905</v>
      </c>
      <c r="D498" s="57" t="s">
        <v>141</v>
      </c>
      <c r="E498" s="58" t="s">
        <v>2045</v>
      </c>
      <c r="F498" s="68" t="s">
        <v>145</v>
      </c>
      <c r="G498" s="57"/>
      <c r="H498" s="57"/>
      <c r="I498" s="57" t="s">
        <v>1672</v>
      </c>
      <c r="J498" s="57" t="s">
        <v>150</v>
      </c>
      <c r="K498" s="57"/>
      <c r="L498" s="57"/>
      <c r="M498" s="57"/>
      <c r="N498" s="57"/>
      <c r="O498" s="58" t="s">
        <v>2045</v>
      </c>
      <c r="P498" s="57" t="s">
        <v>1525</v>
      </c>
      <c r="Q498" s="57">
        <f t="shared" si="9"/>
        <v>779293.23159999994</v>
      </c>
      <c r="R498" s="58" t="s">
        <v>2045</v>
      </c>
      <c r="S498" s="58" t="s">
        <v>109</v>
      </c>
      <c r="T498" s="57" t="s">
        <v>141</v>
      </c>
      <c r="U498" s="58" t="s">
        <v>109</v>
      </c>
      <c r="V498" s="57"/>
      <c r="W498" s="7"/>
      <c r="AA498" s="12">
        <v>671804.51</v>
      </c>
    </row>
    <row r="499" spans="1:27" s="6" customFormat="1" x14ac:dyDescent="0.15">
      <c r="A499" s="56" t="s">
        <v>1744</v>
      </c>
      <c r="B499" s="58" t="s">
        <v>1761</v>
      </c>
      <c r="C499" s="58" t="s">
        <v>1906</v>
      </c>
      <c r="D499" s="57" t="s">
        <v>141</v>
      </c>
      <c r="E499" s="58" t="s">
        <v>2045</v>
      </c>
      <c r="F499" s="68" t="s">
        <v>896</v>
      </c>
      <c r="G499" s="57"/>
      <c r="H499" s="57"/>
      <c r="I499" s="57" t="s">
        <v>1672</v>
      </c>
      <c r="J499" s="57" t="s">
        <v>150</v>
      </c>
      <c r="K499" s="57"/>
      <c r="L499" s="57"/>
      <c r="M499" s="57"/>
      <c r="N499" s="57"/>
      <c r="O499" s="58" t="s">
        <v>2045</v>
      </c>
      <c r="P499" s="57" t="s">
        <v>1526</v>
      </c>
      <c r="Q499" s="57">
        <f t="shared" si="9"/>
        <v>654007.478</v>
      </c>
      <c r="R499" s="58" t="s">
        <v>2045</v>
      </c>
      <c r="S499" s="58" t="s">
        <v>109</v>
      </c>
      <c r="T499" s="57" t="s">
        <v>141</v>
      </c>
      <c r="U499" s="58" t="s">
        <v>109</v>
      </c>
      <c r="V499" s="57"/>
      <c r="W499" s="7"/>
      <c r="AA499" s="12">
        <v>563799.55000000005</v>
      </c>
    </row>
    <row r="500" spans="1:27" s="6" customFormat="1" x14ac:dyDescent="0.15">
      <c r="A500" s="56" t="s">
        <v>1744</v>
      </c>
      <c r="B500" s="58" t="s">
        <v>1762</v>
      </c>
      <c r="C500" s="58" t="s">
        <v>1907</v>
      </c>
      <c r="D500" s="57" t="s">
        <v>141</v>
      </c>
      <c r="E500" s="58" t="s">
        <v>2045</v>
      </c>
      <c r="F500" s="68" t="s">
        <v>145</v>
      </c>
      <c r="G500" s="57"/>
      <c r="H500" s="57"/>
      <c r="I500" s="57" t="s">
        <v>1673</v>
      </c>
      <c r="J500" s="57" t="s">
        <v>150</v>
      </c>
      <c r="K500" s="57"/>
      <c r="L500" s="57"/>
      <c r="M500" s="57"/>
      <c r="N500" s="57"/>
      <c r="O500" s="58" t="s">
        <v>2045</v>
      </c>
      <c r="P500" s="57" t="s">
        <v>1527</v>
      </c>
      <c r="Q500" s="57">
        <f t="shared" si="9"/>
        <v>922857.94039999985</v>
      </c>
      <c r="R500" s="58" t="s">
        <v>2045</v>
      </c>
      <c r="S500" s="58" t="s">
        <v>109</v>
      </c>
      <c r="T500" s="57" t="s">
        <v>141</v>
      </c>
      <c r="U500" s="58" t="s">
        <v>109</v>
      </c>
      <c r="V500" s="57"/>
      <c r="W500" s="7"/>
      <c r="AA500" s="14">
        <v>795567.19</v>
      </c>
    </row>
    <row r="501" spans="1:27" s="6" customFormat="1" x14ac:dyDescent="0.15">
      <c r="A501" s="56" t="s">
        <v>1744</v>
      </c>
      <c r="B501" s="58" t="s">
        <v>1763</v>
      </c>
      <c r="C501" s="57" t="s">
        <v>1908</v>
      </c>
      <c r="D501" s="57" t="s">
        <v>141</v>
      </c>
      <c r="E501" s="58" t="s">
        <v>2045</v>
      </c>
      <c r="F501" s="68" t="s">
        <v>145</v>
      </c>
      <c r="G501" s="57"/>
      <c r="H501" s="57"/>
      <c r="I501" s="57" t="s">
        <v>1674</v>
      </c>
      <c r="J501" s="57" t="s">
        <v>150</v>
      </c>
      <c r="K501" s="57"/>
      <c r="L501" s="57"/>
      <c r="M501" s="57"/>
      <c r="N501" s="57"/>
      <c r="O501" s="58" t="s">
        <v>2045</v>
      </c>
      <c r="P501" s="57" t="s">
        <v>1528</v>
      </c>
      <c r="Q501" s="57">
        <f t="shared" si="9"/>
        <v>234065.70479999998</v>
      </c>
      <c r="R501" s="58" t="s">
        <v>2045</v>
      </c>
      <c r="S501" s="58" t="s">
        <v>2063</v>
      </c>
      <c r="T501" s="57" t="s">
        <v>141</v>
      </c>
      <c r="U501" s="58" t="s">
        <v>2063</v>
      </c>
      <c r="V501" s="57"/>
      <c r="W501" s="7"/>
      <c r="AA501" s="14">
        <v>201780.78</v>
      </c>
    </row>
    <row r="502" spans="1:27" s="6" customFormat="1" x14ac:dyDescent="0.15">
      <c r="A502" s="56" t="s">
        <v>1744</v>
      </c>
      <c r="B502" s="58" t="s">
        <v>1764</v>
      </c>
      <c r="C502" s="58" t="s">
        <v>1909</v>
      </c>
      <c r="D502" s="57" t="s">
        <v>141</v>
      </c>
      <c r="E502" s="58" t="s">
        <v>2045</v>
      </c>
      <c r="F502" s="68" t="s">
        <v>145</v>
      </c>
      <c r="G502" s="57"/>
      <c r="H502" s="57"/>
      <c r="I502" s="57" t="s">
        <v>1675</v>
      </c>
      <c r="J502" s="57" t="s">
        <v>150</v>
      </c>
      <c r="K502" s="57"/>
      <c r="L502" s="57"/>
      <c r="M502" s="57"/>
      <c r="N502" s="57"/>
      <c r="O502" s="58" t="s">
        <v>2045</v>
      </c>
      <c r="P502" s="57" t="s">
        <v>1529</v>
      </c>
      <c r="Q502" s="57">
        <f t="shared" si="9"/>
        <v>390879.92199999996</v>
      </c>
      <c r="R502" s="58" t="s">
        <v>2045</v>
      </c>
      <c r="S502" s="58" t="s">
        <v>2062</v>
      </c>
      <c r="T502" s="57" t="s">
        <v>141</v>
      </c>
      <c r="U502" s="58" t="s">
        <v>2062</v>
      </c>
      <c r="V502" s="57"/>
      <c r="W502" s="7"/>
      <c r="AA502" s="14">
        <v>336965.45</v>
      </c>
    </row>
    <row r="503" spans="1:27" s="6" customFormat="1" x14ac:dyDescent="0.15">
      <c r="A503" s="56" t="s">
        <v>1744</v>
      </c>
      <c r="B503" s="58" t="s">
        <v>1765</v>
      </c>
      <c r="C503" s="58" t="s">
        <v>1910</v>
      </c>
      <c r="D503" s="57" t="s">
        <v>142</v>
      </c>
      <c r="E503" s="58" t="s">
        <v>2045</v>
      </c>
      <c r="F503" s="68" t="s">
        <v>145</v>
      </c>
      <c r="G503" s="57"/>
      <c r="H503" s="57"/>
      <c r="I503" s="57" t="s">
        <v>1433</v>
      </c>
      <c r="J503" s="57" t="s">
        <v>150</v>
      </c>
      <c r="K503" s="57"/>
      <c r="L503" s="57"/>
      <c r="M503" s="57"/>
      <c r="N503" s="57"/>
      <c r="O503" s="58" t="s">
        <v>2045</v>
      </c>
      <c r="P503" s="57" t="s">
        <v>1530</v>
      </c>
      <c r="Q503" s="57">
        <f t="shared" si="9"/>
        <v>300156.20600000001</v>
      </c>
      <c r="R503" s="58" t="s">
        <v>2045</v>
      </c>
      <c r="S503" s="58" t="s">
        <v>2063</v>
      </c>
      <c r="T503" s="57" t="s">
        <v>142</v>
      </c>
      <c r="U503" s="58" t="s">
        <v>2063</v>
      </c>
      <c r="V503" s="57"/>
      <c r="W503" s="7"/>
      <c r="AA503" s="14">
        <v>258755.35</v>
      </c>
    </row>
    <row r="504" spans="1:27" s="6" customFormat="1" x14ac:dyDescent="0.15">
      <c r="A504" s="56" t="s">
        <v>1744</v>
      </c>
      <c r="B504" s="58" t="s">
        <v>1766</v>
      </c>
      <c r="C504" s="57" t="s">
        <v>1911</v>
      </c>
      <c r="D504" s="57" t="s">
        <v>142</v>
      </c>
      <c r="E504" s="58" t="s">
        <v>2045</v>
      </c>
      <c r="F504" s="68" t="s">
        <v>145</v>
      </c>
      <c r="G504" s="57"/>
      <c r="H504" s="57"/>
      <c r="I504" s="57" t="s">
        <v>1676</v>
      </c>
      <c r="J504" s="57" t="s">
        <v>150</v>
      </c>
      <c r="K504" s="57"/>
      <c r="L504" s="57"/>
      <c r="M504" s="57"/>
      <c r="N504" s="57"/>
      <c r="O504" s="58" t="s">
        <v>2045</v>
      </c>
      <c r="P504" s="57" t="s">
        <v>1531</v>
      </c>
      <c r="Q504" s="57">
        <f t="shared" si="9"/>
        <v>841566.69479999994</v>
      </c>
      <c r="R504" s="58" t="s">
        <v>2045</v>
      </c>
      <c r="S504" s="58" t="s">
        <v>109</v>
      </c>
      <c r="T504" s="57" t="s">
        <v>142</v>
      </c>
      <c r="U504" s="58" t="s">
        <v>109</v>
      </c>
      <c r="V504" s="57"/>
      <c r="W504" s="7"/>
      <c r="AA504" s="14">
        <v>725488.53</v>
      </c>
    </row>
    <row r="505" spans="1:27" s="6" customFormat="1" x14ac:dyDescent="0.15">
      <c r="A505" s="56" t="s">
        <v>1744</v>
      </c>
      <c r="B505" s="58" t="s">
        <v>1767</v>
      </c>
      <c r="C505" s="58" t="s">
        <v>1912</v>
      </c>
      <c r="D505" s="57" t="s">
        <v>141</v>
      </c>
      <c r="E505" s="58" t="s">
        <v>2045</v>
      </c>
      <c r="F505" s="68" t="s">
        <v>145</v>
      </c>
      <c r="G505" s="57"/>
      <c r="H505" s="57"/>
      <c r="I505" s="57" t="s">
        <v>1675</v>
      </c>
      <c r="J505" s="57" t="s">
        <v>150</v>
      </c>
      <c r="K505" s="57"/>
      <c r="L505" s="57"/>
      <c r="M505" s="57"/>
      <c r="N505" s="57"/>
      <c r="O505" s="58" t="s">
        <v>2045</v>
      </c>
      <c r="P505" s="57" t="s">
        <v>1532</v>
      </c>
      <c r="Q505" s="57">
        <f t="shared" si="9"/>
        <v>380897.93639999995</v>
      </c>
      <c r="R505" s="58" t="s">
        <v>2045</v>
      </c>
      <c r="S505" s="58" t="s">
        <v>2062</v>
      </c>
      <c r="T505" s="57" t="s">
        <v>141</v>
      </c>
      <c r="U505" s="58" t="s">
        <v>2062</v>
      </c>
      <c r="V505" s="57"/>
      <c r="W505" s="7"/>
      <c r="AA505" s="14">
        <v>328360.28999999998</v>
      </c>
    </row>
    <row r="506" spans="1:27" s="6" customFormat="1" x14ac:dyDescent="0.15">
      <c r="A506" s="56" t="s">
        <v>1744</v>
      </c>
      <c r="B506" s="58" t="s">
        <v>1768</v>
      </c>
      <c r="C506" s="57" t="s">
        <v>1913</v>
      </c>
      <c r="D506" s="57" t="s">
        <v>141</v>
      </c>
      <c r="E506" s="57" t="s">
        <v>2045</v>
      </c>
      <c r="F506" s="68" t="s">
        <v>145</v>
      </c>
      <c r="G506" s="57"/>
      <c r="H506" s="57"/>
      <c r="I506" s="57" t="s">
        <v>1433</v>
      </c>
      <c r="J506" s="57" t="s">
        <v>150</v>
      </c>
      <c r="K506" s="57"/>
      <c r="L506" s="57"/>
      <c r="M506" s="57"/>
      <c r="N506" s="57"/>
      <c r="O506" s="57" t="s">
        <v>2045</v>
      </c>
      <c r="P506" s="57" t="s">
        <v>1533</v>
      </c>
      <c r="Q506" s="57">
        <f t="shared" si="9"/>
        <v>210901.46759999997</v>
      </c>
      <c r="R506" s="57" t="s">
        <v>2045</v>
      </c>
      <c r="S506" s="57" t="s">
        <v>2062</v>
      </c>
      <c r="T506" s="57" t="s">
        <v>141</v>
      </c>
      <c r="U506" s="57" t="s">
        <v>2062</v>
      </c>
      <c r="V506" s="57"/>
      <c r="W506" s="7"/>
      <c r="AA506" s="15">
        <v>181811.61</v>
      </c>
    </row>
    <row r="507" spans="1:27" s="6" customFormat="1" x14ac:dyDescent="0.15">
      <c r="A507" s="56" t="s">
        <v>1744</v>
      </c>
      <c r="B507" s="58" t="s">
        <v>1769</v>
      </c>
      <c r="C507" s="58" t="s">
        <v>1914</v>
      </c>
      <c r="D507" s="57" t="s">
        <v>141</v>
      </c>
      <c r="E507" s="58" t="s">
        <v>2045</v>
      </c>
      <c r="F507" s="68" t="s">
        <v>145</v>
      </c>
      <c r="G507" s="57"/>
      <c r="H507" s="57"/>
      <c r="I507" s="57" t="s">
        <v>1670</v>
      </c>
      <c r="J507" s="57" t="s">
        <v>150</v>
      </c>
      <c r="K507" s="57"/>
      <c r="L507" s="57"/>
      <c r="M507" s="57"/>
      <c r="N507" s="57"/>
      <c r="O507" s="58" t="s">
        <v>2045</v>
      </c>
      <c r="P507" s="57" t="s">
        <v>1534</v>
      </c>
      <c r="Q507" s="57">
        <f t="shared" si="9"/>
        <v>411319.88</v>
      </c>
      <c r="R507" s="58" t="s">
        <v>2045</v>
      </c>
      <c r="S507" s="58" t="s">
        <v>962</v>
      </c>
      <c r="T507" s="57" t="s">
        <v>141</v>
      </c>
      <c r="U507" s="58" t="s">
        <v>962</v>
      </c>
      <c r="V507" s="57"/>
      <c r="W507" s="7"/>
      <c r="AA507" s="16">
        <f>411319.88/1.16</f>
        <v>354586.10344827588</v>
      </c>
    </row>
    <row r="508" spans="1:27" s="6" customFormat="1" x14ac:dyDescent="0.15">
      <c r="A508" s="56" t="s">
        <v>1744</v>
      </c>
      <c r="B508" s="58" t="s">
        <v>1770</v>
      </c>
      <c r="C508" s="58" t="s">
        <v>1915</v>
      </c>
      <c r="D508" s="57" t="s">
        <v>142</v>
      </c>
      <c r="E508" s="58" t="s">
        <v>2045</v>
      </c>
      <c r="F508" s="68" t="s">
        <v>145</v>
      </c>
      <c r="G508" s="57"/>
      <c r="H508" s="57"/>
      <c r="I508" s="57" t="s">
        <v>1665</v>
      </c>
      <c r="J508" s="57" t="s">
        <v>150</v>
      </c>
      <c r="K508" s="57"/>
      <c r="L508" s="57"/>
      <c r="M508" s="57"/>
      <c r="N508" s="57"/>
      <c r="O508" s="58" t="s">
        <v>2045</v>
      </c>
      <c r="P508" s="57" t="s">
        <v>1535</v>
      </c>
      <c r="Q508" s="57">
        <f t="shared" si="9"/>
        <v>1075577.68</v>
      </c>
      <c r="R508" s="58" t="s">
        <v>2045</v>
      </c>
      <c r="S508" s="58" t="s">
        <v>962</v>
      </c>
      <c r="T508" s="57" t="s">
        <v>142</v>
      </c>
      <c r="U508" s="58" t="s">
        <v>962</v>
      </c>
      <c r="V508" s="57"/>
      <c r="W508" s="7"/>
      <c r="AA508" s="12">
        <f>1075577.68/1.16</f>
        <v>927222.13793103443</v>
      </c>
    </row>
    <row r="509" spans="1:27" s="6" customFormat="1" x14ac:dyDescent="0.15">
      <c r="A509" s="56" t="s">
        <v>1744</v>
      </c>
      <c r="B509" s="58" t="s">
        <v>1771</v>
      </c>
      <c r="C509" s="58" t="s">
        <v>1916</v>
      </c>
      <c r="D509" s="57" t="s">
        <v>141</v>
      </c>
      <c r="E509" s="58" t="s">
        <v>2045</v>
      </c>
      <c r="F509" s="68" t="s">
        <v>145</v>
      </c>
      <c r="G509" s="57"/>
      <c r="H509" s="57"/>
      <c r="I509" s="57" t="s">
        <v>1677</v>
      </c>
      <c r="J509" s="57" t="s">
        <v>150</v>
      </c>
      <c r="K509" s="57"/>
      <c r="L509" s="57"/>
      <c r="M509" s="57"/>
      <c r="N509" s="57"/>
      <c r="O509" s="58" t="s">
        <v>2045</v>
      </c>
      <c r="P509" s="57" t="s">
        <v>1536</v>
      </c>
      <c r="Q509" s="57">
        <f t="shared" si="9"/>
        <v>1160786.3799999999</v>
      </c>
      <c r="R509" s="58" t="s">
        <v>2045</v>
      </c>
      <c r="S509" s="58" t="s">
        <v>2062</v>
      </c>
      <c r="T509" s="57" t="s">
        <v>141</v>
      </c>
      <c r="U509" s="58" t="s">
        <v>2062</v>
      </c>
      <c r="V509" s="57"/>
      <c r="W509" s="7"/>
      <c r="AA509" s="12">
        <f>1160786.38/1.16</f>
        <v>1000677.9137931034</v>
      </c>
    </row>
    <row r="510" spans="1:27" s="6" customFormat="1" x14ac:dyDescent="0.15">
      <c r="A510" s="56" t="s">
        <v>1744</v>
      </c>
      <c r="B510" s="58" t="s">
        <v>1772</v>
      </c>
      <c r="C510" s="58" t="s">
        <v>1917</v>
      </c>
      <c r="D510" s="57" t="s">
        <v>141</v>
      </c>
      <c r="E510" s="58" t="s">
        <v>2045</v>
      </c>
      <c r="F510" s="68" t="s">
        <v>145</v>
      </c>
      <c r="G510" s="57"/>
      <c r="H510" s="57"/>
      <c r="I510" s="57" t="s">
        <v>1678</v>
      </c>
      <c r="J510" s="57" t="s">
        <v>150</v>
      </c>
      <c r="K510" s="57"/>
      <c r="L510" s="57"/>
      <c r="M510" s="57"/>
      <c r="N510" s="57"/>
      <c r="O510" s="58" t="s">
        <v>2045</v>
      </c>
      <c r="P510" s="57" t="s">
        <v>1537</v>
      </c>
      <c r="Q510" s="57">
        <f t="shared" si="9"/>
        <v>581461.12</v>
      </c>
      <c r="R510" s="58" t="s">
        <v>2045</v>
      </c>
      <c r="S510" s="58" t="s">
        <v>2062</v>
      </c>
      <c r="T510" s="57" t="s">
        <v>141</v>
      </c>
      <c r="U510" s="58" t="s">
        <v>2062</v>
      </c>
      <c r="V510" s="57"/>
      <c r="W510" s="7"/>
      <c r="AA510" s="12">
        <f>581461.12/1.16</f>
        <v>501259.58620689658</v>
      </c>
    </row>
    <row r="511" spans="1:27" s="6" customFormat="1" x14ac:dyDescent="0.15">
      <c r="A511" s="56" t="s">
        <v>1744</v>
      </c>
      <c r="B511" s="58" t="s">
        <v>1773</v>
      </c>
      <c r="C511" s="57" t="s">
        <v>1918</v>
      </c>
      <c r="D511" s="57" t="s">
        <v>141</v>
      </c>
      <c r="E511" s="57" t="s">
        <v>2045</v>
      </c>
      <c r="F511" s="68" t="s">
        <v>145</v>
      </c>
      <c r="G511" s="57"/>
      <c r="H511" s="57"/>
      <c r="I511" s="57" t="s">
        <v>1378</v>
      </c>
      <c r="J511" s="57" t="s">
        <v>150</v>
      </c>
      <c r="K511" s="57"/>
      <c r="L511" s="57"/>
      <c r="M511" s="57"/>
      <c r="N511" s="57"/>
      <c r="O511" s="57" t="s">
        <v>2045</v>
      </c>
      <c r="P511" s="57" t="s">
        <v>1538</v>
      </c>
      <c r="Q511" s="57">
        <f t="shared" si="9"/>
        <v>573290.32999999996</v>
      </c>
      <c r="R511" s="57" t="s">
        <v>2045</v>
      </c>
      <c r="S511" s="57" t="s">
        <v>2062</v>
      </c>
      <c r="T511" s="57" t="s">
        <v>141</v>
      </c>
      <c r="U511" s="57" t="s">
        <v>2062</v>
      </c>
      <c r="V511" s="57"/>
      <c r="W511" s="7"/>
      <c r="AA511" s="12">
        <f>573290.33/1.16</f>
        <v>494215.80172413791</v>
      </c>
    </row>
    <row r="512" spans="1:27" s="6" customFormat="1" x14ac:dyDescent="0.15">
      <c r="A512" s="56" t="s">
        <v>1744</v>
      </c>
      <c r="B512" s="58" t="s">
        <v>1774</v>
      </c>
      <c r="C512" s="57" t="s">
        <v>1919</v>
      </c>
      <c r="D512" s="57" t="s">
        <v>141</v>
      </c>
      <c r="E512" s="57" t="s">
        <v>2045</v>
      </c>
      <c r="F512" s="68" t="s">
        <v>145</v>
      </c>
      <c r="G512" s="57"/>
      <c r="H512" s="57"/>
      <c r="I512" s="57" t="s">
        <v>1378</v>
      </c>
      <c r="J512" s="57" t="s">
        <v>150</v>
      </c>
      <c r="K512" s="57"/>
      <c r="L512" s="57"/>
      <c r="M512" s="57"/>
      <c r="N512" s="57"/>
      <c r="O512" s="57" t="s">
        <v>2045</v>
      </c>
      <c r="P512" s="57" t="s">
        <v>1539</v>
      </c>
      <c r="Q512" s="57">
        <f t="shared" si="9"/>
        <v>507040.49</v>
      </c>
      <c r="R512" s="57" t="s">
        <v>2045</v>
      </c>
      <c r="S512" s="57" t="s">
        <v>2062</v>
      </c>
      <c r="T512" s="57" t="s">
        <v>141</v>
      </c>
      <c r="U512" s="57" t="s">
        <v>2062</v>
      </c>
      <c r="V512" s="57"/>
      <c r="W512" s="7"/>
      <c r="AA512" s="12">
        <f>507040.49/1.16</f>
        <v>437103.87068965519</v>
      </c>
    </row>
    <row r="513" spans="1:27" s="6" customFormat="1" x14ac:dyDescent="0.15">
      <c r="A513" s="56" t="s">
        <v>1744</v>
      </c>
      <c r="B513" s="58" t="s">
        <v>1775</v>
      </c>
      <c r="C513" s="57" t="s">
        <v>1920</v>
      </c>
      <c r="D513" s="57" t="s">
        <v>141</v>
      </c>
      <c r="E513" s="57" t="s">
        <v>2045</v>
      </c>
      <c r="F513" s="68" t="s">
        <v>145</v>
      </c>
      <c r="G513" s="57"/>
      <c r="H513" s="57"/>
      <c r="I513" s="57" t="s">
        <v>1669</v>
      </c>
      <c r="J513" s="57" t="s">
        <v>150</v>
      </c>
      <c r="K513" s="57"/>
      <c r="L513" s="57"/>
      <c r="M513" s="57"/>
      <c r="N513" s="57"/>
      <c r="O513" s="57" t="s">
        <v>2045</v>
      </c>
      <c r="P513" s="57" t="s">
        <v>1540</v>
      </c>
      <c r="Q513" s="57">
        <f t="shared" si="9"/>
        <v>384580.05</v>
      </c>
      <c r="R513" s="57" t="s">
        <v>2045</v>
      </c>
      <c r="S513" s="58" t="s">
        <v>109</v>
      </c>
      <c r="T513" s="57" t="s">
        <v>141</v>
      </c>
      <c r="U513" s="58" t="s">
        <v>109</v>
      </c>
      <c r="V513" s="57"/>
      <c r="W513" s="7"/>
      <c r="AA513" s="12">
        <f>384580.05/1.16</f>
        <v>331534.52586206899</v>
      </c>
    </row>
    <row r="514" spans="1:27" s="6" customFormat="1" x14ac:dyDescent="0.15">
      <c r="A514" s="56" t="s">
        <v>1744</v>
      </c>
      <c r="B514" s="58" t="s">
        <v>1776</v>
      </c>
      <c r="C514" s="58" t="s">
        <v>1921</v>
      </c>
      <c r="D514" s="57" t="s">
        <v>141</v>
      </c>
      <c r="E514" s="58" t="s">
        <v>2045</v>
      </c>
      <c r="F514" s="68" t="s">
        <v>145</v>
      </c>
      <c r="G514" s="57"/>
      <c r="H514" s="57"/>
      <c r="I514" s="57" t="s">
        <v>1675</v>
      </c>
      <c r="J514" s="57" t="s">
        <v>150</v>
      </c>
      <c r="K514" s="57"/>
      <c r="L514" s="57"/>
      <c r="M514" s="57"/>
      <c r="N514" s="57"/>
      <c r="O514" s="58" t="s">
        <v>2045</v>
      </c>
      <c r="P514" s="57" t="s">
        <v>1541</v>
      </c>
      <c r="Q514" s="57">
        <f t="shared" si="9"/>
        <v>930298.2</v>
      </c>
      <c r="R514" s="58" t="s">
        <v>2045</v>
      </c>
      <c r="S514" s="58" t="s">
        <v>2062</v>
      </c>
      <c r="T514" s="57" t="s">
        <v>141</v>
      </c>
      <c r="U514" s="58" t="s">
        <v>2062</v>
      </c>
      <c r="V514" s="57"/>
      <c r="W514" s="7"/>
      <c r="AA514" s="16">
        <f>930298.2/1.16</f>
        <v>801981.20689655177</v>
      </c>
    </row>
    <row r="515" spans="1:27" s="6" customFormat="1" x14ac:dyDescent="0.15">
      <c r="A515" s="56" t="s">
        <v>1744</v>
      </c>
      <c r="B515" s="58" t="s">
        <v>1777</v>
      </c>
      <c r="C515" s="58" t="s">
        <v>1922</v>
      </c>
      <c r="D515" s="57" t="s">
        <v>141</v>
      </c>
      <c r="E515" s="58" t="s">
        <v>2045</v>
      </c>
      <c r="F515" s="68" t="s">
        <v>145</v>
      </c>
      <c r="G515" s="57"/>
      <c r="H515" s="57"/>
      <c r="I515" s="57" t="s">
        <v>1380</v>
      </c>
      <c r="J515" s="57" t="s">
        <v>150</v>
      </c>
      <c r="K515" s="57"/>
      <c r="L515" s="57"/>
      <c r="M515" s="57"/>
      <c r="N515" s="57"/>
      <c r="O515" s="58" t="s">
        <v>2045</v>
      </c>
      <c r="P515" s="57" t="s">
        <v>1542</v>
      </c>
      <c r="Q515" s="57">
        <f t="shared" si="9"/>
        <v>462143.12</v>
      </c>
      <c r="R515" s="58" t="s">
        <v>2045</v>
      </c>
      <c r="S515" s="58" t="s">
        <v>962</v>
      </c>
      <c r="T515" s="57" t="s">
        <v>141</v>
      </c>
      <c r="U515" s="58" t="s">
        <v>962</v>
      </c>
      <c r="V515" s="57"/>
      <c r="W515" s="7"/>
      <c r="AA515" s="12">
        <f>462143.12/1.16</f>
        <v>398399.24137931038</v>
      </c>
    </row>
    <row r="516" spans="1:27" s="6" customFormat="1" x14ac:dyDescent="0.15">
      <c r="A516" s="56" t="s">
        <v>1744</v>
      </c>
      <c r="B516" s="58" t="s">
        <v>1778</v>
      </c>
      <c r="C516" s="58" t="s">
        <v>1923</v>
      </c>
      <c r="D516" s="57" t="s">
        <v>142</v>
      </c>
      <c r="E516" s="58" t="s">
        <v>2045</v>
      </c>
      <c r="F516" s="68" t="s">
        <v>145</v>
      </c>
      <c r="G516" s="57"/>
      <c r="H516" s="57"/>
      <c r="I516" s="57" t="s">
        <v>1676</v>
      </c>
      <c r="J516" s="57" t="s">
        <v>150</v>
      </c>
      <c r="K516" s="57"/>
      <c r="L516" s="57"/>
      <c r="M516" s="57"/>
      <c r="N516" s="57"/>
      <c r="O516" s="58" t="s">
        <v>2045</v>
      </c>
      <c r="P516" s="57" t="s">
        <v>1543</v>
      </c>
      <c r="Q516" s="57">
        <f t="shared" si="9"/>
        <v>1185410.69</v>
      </c>
      <c r="R516" s="58" t="s">
        <v>2045</v>
      </c>
      <c r="S516" s="58" t="s">
        <v>2062</v>
      </c>
      <c r="T516" s="57" t="s">
        <v>142</v>
      </c>
      <c r="U516" s="58" t="s">
        <v>2062</v>
      </c>
      <c r="V516" s="57"/>
      <c r="W516" s="7"/>
      <c r="AA516" s="12">
        <f>1185410.69/1.16</f>
        <v>1021905.7672413794</v>
      </c>
    </row>
    <row r="517" spans="1:27" s="6" customFormat="1" x14ac:dyDescent="0.15">
      <c r="A517" s="56" t="s">
        <v>1744</v>
      </c>
      <c r="B517" s="58" t="s">
        <v>1748</v>
      </c>
      <c r="C517" s="58" t="s">
        <v>1924</v>
      </c>
      <c r="D517" s="57" t="s">
        <v>142</v>
      </c>
      <c r="E517" s="58" t="s">
        <v>2045</v>
      </c>
      <c r="F517" s="68" t="s">
        <v>145</v>
      </c>
      <c r="G517" s="57"/>
      <c r="H517" s="57"/>
      <c r="I517" s="57" t="s">
        <v>1676</v>
      </c>
      <c r="J517" s="57" t="s">
        <v>150</v>
      </c>
      <c r="K517" s="57"/>
      <c r="L517" s="57"/>
      <c r="M517" s="57"/>
      <c r="N517" s="57"/>
      <c r="O517" s="58" t="s">
        <v>2045</v>
      </c>
      <c r="P517" s="57" t="s">
        <v>1544</v>
      </c>
      <c r="Q517" s="57">
        <f t="shared" si="9"/>
        <v>367348.78839999996</v>
      </c>
      <c r="R517" s="58" t="s">
        <v>2045</v>
      </c>
      <c r="S517" s="58" t="s">
        <v>109</v>
      </c>
      <c r="T517" s="57" t="s">
        <v>142</v>
      </c>
      <c r="U517" s="58" t="s">
        <v>109</v>
      </c>
      <c r="V517" s="57"/>
      <c r="W517" s="7"/>
      <c r="AA517" s="12">
        <v>316679.99</v>
      </c>
    </row>
    <row r="518" spans="1:27" s="6" customFormat="1" x14ac:dyDescent="0.15">
      <c r="A518" s="56" t="s">
        <v>1744</v>
      </c>
      <c r="B518" s="58" t="s">
        <v>1779</v>
      </c>
      <c r="C518" s="57" t="s">
        <v>1925</v>
      </c>
      <c r="D518" s="57" t="s">
        <v>142</v>
      </c>
      <c r="E518" s="57" t="s">
        <v>2045</v>
      </c>
      <c r="F518" s="68" t="s">
        <v>145</v>
      </c>
      <c r="G518" s="57"/>
      <c r="H518" s="57"/>
      <c r="I518" s="57" t="s">
        <v>1676</v>
      </c>
      <c r="J518" s="57" t="s">
        <v>150</v>
      </c>
      <c r="K518" s="57"/>
      <c r="L518" s="57"/>
      <c r="M518" s="57"/>
      <c r="N518" s="57"/>
      <c r="O518" s="57" t="s">
        <v>2045</v>
      </c>
      <c r="P518" s="57" t="s">
        <v>1545</v>
      </c>
      <c r="Q518" s="57">
        <f t="shared" si="9"/>
        <v>953024.67999999993</v>
      </c>
      <c r="R518" s="57" t="s">
        <v>2045</v>
      </c>
      <c r="S518" s="57" t="s">
        <v>109</v>
      </c>
      <c r="T518" s="57" t="s">
        <v>142</v>
      </c>
      <c r="U518" s="57" t="s">
        <v>109</v>
      </c>
      <c r="V518" s="57"/>
      <c r="W518" s="7"/>
      <c r="AA518" s="12">
        <v>821573</v>
      </c>
    </row>
    <row r="519" spans="1:27" s="6" customFormat="1" x14ac:dyDescent="0.15">
      <c r="A519" s="56" t="s">
        <v>1744</v>
      </c>
      <c r="B519" s="58" t="s">
        <v>1780</v>
      </c>
      <c r="C519" s="58" t="s">
        <v>1926</v>
      </c>
      <c r="D519" s="57" t="s">
        <v>141</v>
      </c>
      <c r="E519" s="57" t="s">
        <v>2046</v>
      </c>
      <c r="F519" s="67" t="s">
        <v>145</v>
      </c>
      <c r="G519" s="57"/>
      <c r="H519" s="57"/>
      <c r="I519" s="57" t="s">
        <v>1679</v>
      </c>
      <c r="J519" s="57" t="s">
        <v>150</v>
      </c>
      <c r="K519" s="57"/>
      <c r="L519" s="57"/>
      <c r="M519" s="57"/>
      <c r="N519" s="57"/>
      <c r="O519" s="57" t="s">
        <v>2046</v>
      </c>
      <c r="P519" s="57" t="s">
        <v>1546</v>
      </c>
      <c r="Q519" s="57">
        <f t="shared" si="9"/>
        <v>933265.50679999986</v>
      </c>
      <c r="R519" s="57" t="s">
        <v>2046</v>
      </c>
      <c r="S519" s="57" t="s">
        <v>2064</v>
      </c>
      <c r="T519" s="57" t="s">
        <v>141</v>
      </c>
      <c r="U519" s="57" t="s">
        <v>2064</v>
      </c>
      <c r="V519" s="57"/>
      <c r="W519" s="7"/>
      <c r="AA519" s="13">
        <v>804539.23</v>
      </c>
    </row>
    <row r="520" spans="1:27" s="6" customFormat="1" x14ac:dyDescent="0.15">
      <c r="A520" s="56" t="s">
        <v>1744</v>
      </c>
      <c r="B520" s="58" t="s">
        <v>1781</v>
      </c>
      <c r="C520" s="57" t="s">
        <v>1927</v>
      </c>
      <c r="D520" s="57" t="s">
        <v>141</v>
      </c>
      <c r="E520" s="57" t="s">
        <v>2046</v>
      </c>
      <c r="F520" s="59" t="s">
        <v>145</v>
      </c>
      <c r="G520" s="57"/>
      <c r="H520" s="57"/>
      <c r="I520" s="57" t="s">
        <v>124</v>
      </c>
      <c r="J520" s="57" t="s">
        <v>150</v>
      </c>
      <c r="K520" s="57"/>
      <c r="L520" s="57"/>
      <c r="M520" s="57"/>
      <c r="N520" s="57"/>
      <c r="O520" s="57" t="s">
        <v>2046</v>
      </c>
      <c r="P520" s="57" t="s">
        <v>1547</v>
      </c>
      <c r="Q520" s="57">
        <f t="shared" si="9"/>
        <v>765332.67</v>
      </c>
      <c r="R520" s="57" t="s">
        <v>2046</v>
      </c>
      <c r="S520" s="57" t="s">
        <v>2065</v>
      </c>
      <c r="T520" s="57" t="s">
        <v>141</v>
      </c>
      <c r="U520" s="57" t="s">
        <v>2065</v>
      </c>
      <c r="V520" s="57"/>
      <c r="W520" s="7"/>
      <c r="AA520" s="12">
        <f>765332.67/1.16</f>
        <v>659769.54310344835</v>
      </c>
    </row>
    <row r="521" spans="1:27" s="6" customFormat="1" x14ac:dyDescent="0.15">
      <c r="A521" s="56" t="s">
        <v>1744</v>
      </c>
      <c r="B521" s="58" t="s">
        <v>1782</v>
      </c>
      <c r="C521" s="57" t="s">
        <v>1928</v>
      </c>
      <c r="D521" s="57" t="s">
        <v>141</v>
      </c>
      <c r="E521" s="58" t="s">
        <v>2046</v>
      </c>
      <c r="F521" s="68" t="s">
        <v>145</v>
      </c>
      <c r="G521" s="57"/>
      <c r="H521" s="57"/>
      <c r="I521" s="57" t="s">
        <v>1680</v>
      </c>
      <c r="J521" s="57" t="s">
        <v>150</v>
      </c>
      <c r="K521" s="57"/>
      <c r="L521" s="57"/>
      <c r="M521" s="57"/>
      <c r="N521" s="57"/>
      <c r="O521" s="58" t="s">
        <v>2046</v>
      </c>
      <c r="P521" s="57" t="s">
        <v>1548</v>
      </c>
      <c r="Q521" s="57">
        <f t="shared" si="9"/>
        <v>380897.94</v>
      </c>
      <c r="R521" s="58" t="s">
        <v>2046</v>
      </c>
      <c r="S521" s="58" t="s">
        <v>2065</v>
      </c>
      <c r="T521" s="57" t="s">
        <v>141</v>
      </c>
      <c r="U521" s="58" t="s">
        <v>2065</v>
      </c>
      <c r="V521" s="57"/>
      <c r="W521" s="7"/>
      <c r="AA521" s="12">
        <f>380897.94/1.16</f>
        <v>328360.29310344829</v>
      </c>
    </row>
    <row r="522" spans="1:27" s="6" customFormat="1" x14ac:dyDescent="0.15">
      <c r="A522" s="56" t="s">
        <v>1744</v>
      </c>
      <c r="B522" s="58" t="s">
        <v>1783</v>
      </c>
      <c r="C522" s="58" t="s">
        <v>1929</v>
      </c>
      <c r="D522" s="57" t="s">
        <v>141</v>
      </c>
      <c r="E522" s="58" t="s">
        <v>2046</v>
      </c>
      <c r="F522" s="68" t="s">
        <v>145</v>
      </c>
      <c r="G522" s="57"/>
      <c r="H522" s="57"/>
      <c r="I522" s="57" t="s">
        <v>1681</v>
      </c>
      <c r="J522" s="57" t="s">
        <v>150</v>
      </c>
      <c r="K522" s="57"/>
      <c r="L522" s="57"/>
      <c r="M522" s="57"/>
      <c r="N522" s="57"/>
      <c r="O522" s="58" t="s">
        <v>2046</v>
      </c>
      <c r="P522" s="57" t="s">
        <v>1549</v>
      </c>
      <c r="Q522" s="57">
        <f t="shared" si="9"/>
        <v>454350.00639999995</v>
      </c>
      <c r="R522" s="58" t="s">
        <v>2046</v>
      </c>
      <c r="S522" s="58" t="s">
        <v>2066</v>
      </c>
      <c r="T522" s="57" t="s">
        <v>141</v>
      </c>
      <c r="U522" s="58" t="s">
        <v>2066</v>
      </c>
      <c r="V522" s="57"/>
      <c r="W522" s="7"/>
      <c r="AA522" s="12">
        <v>391681.04</v>
      </c>
    </row>
    <row r="523" spans="1:27" s="6" customFormat="1" x14ac:dyDescent="0.15">
      <c r="A523" s="56" t="s">
        <v>1744</v>
      </c>
      <c r="B523" s="58" t="s">
        <v>1784</v>
      </c>
      <c r="C523" s="57" t="s">
        <v>1930</v>
      </c>
      <c r="D523" s="57" t="s">
        <v>141</v>
      </c>
      <c r="E523" s="58" t="s">
        <v>2046</v>
      </c>
      <c r="F523" s="68" t="s">
        <v>145</v>
      </c>
      <c r="G523" s="57"/>
      <c r="H523" s="57"/>
      <c r="I523" s="57" t="s">
        <v>1681</v>
      </c>
      <c r="J523" s="57" t="s">
        <v>150</v>
      </c>
      <c r="K523" s="57"/>
      <c r="L523" s="57"/>
      <c r="M523" s="57"/>
      <c r="N523" s="57"/>
      <c r="O523" s="58" t="s">
        <v>2046</v>
      </c>
      <c r="P523" s="57" t="s">
        <v>1550</v>
      </c>
      <c r="Q523" s="57">
        <f t="shared" si="9"/>
        <v>656110.77839999995</v>
      </c>
      <c r="R523" s="58" t="s">
        <v>2046</v>
      </c>
      <c r="S523" s="58" t="s">
        <v>2064</v>
      </c>
      <c r="T523" s="57" t="s">
        <v>141</v>
      </c>
      <c r="U523" s="58" t="s">
        <v>2064</v>
      </c>
      <c r="V523" s="57"/>
      <c r="W523" s="7"/>
      <c r="AA523" s="13">
        <v>565612.74</v>
      </c>
    </row>
    <row r="524" spans="1:27" s="6" customFormat="1" x14ac:dyDescent="0.15">
      <c r="A524" s="56" t="s">
        <v>1744</v>
      </c>
      <c r="B524" s="57" t="s">
        <v>1785</v>
      </c>
      <c r="C524" s="57" t="s">
        <v>1931</v>
      </c>
      <c r="D524" s="57" t="s">
        <v>141</v>
      </c>
      <c r="E524" s="58" t="s">
        <v>2046</v>
      </c>
      <c r="F524" s="68" t="s">
        <v>145</v>
      </c>
      <c r="G524" s="57"/>
      <c r="H524" s="57"/>
      <c r="I524" s="57" t="s">
        <v>1355</v>
      </c>
      <c r="J524" s="57" t="s">
        <v>150</v>
      </c>
      <c r="K524" s="57"/>
      <c r="L524" s="57"/>
      <c r="M524" s="57"/>
      <c r="N524" s="57"/>
      <c r="O524" s="58" t="s">
        <v>2046</v>
      </c>
      <c r="P524" s="57" t="s">
        <v>1551</v>
      </c>
      <c r="Q524" s="57">
        <f t="shared" si="9"/>
        <v>757198.12</v>
      </c>
      <c r="R524" s="58" t="s">
        <v>2046</v>
      </c>
      <c r="S524" s="58" t="s">
        <v>2066</v>
      </c>
      <c r="T524" s="57" t="s">
        <v>141</v>
      </c>
      <c r="U524" s="58" t="s">
        <v>2066</v>
      </c>
      <c r="V524" s="57"/>
      <c r="W524" s="7"/>
      <c r="AA524" s="13">
        <v>652757</v>
      </c>
    </row>
    <row r="525" spans="1:27" s="6" customFormat="1" x14ac:dyDescent="0.15">
      <c r="A525" s="56" t="s">
        <v>1744</v>
      </c>
      <c r="B525" s="57" t="s">
        <v>1786</v>
      </c>
      <c r="C525" s="57" t="s">
        <v>1932</v>
      </c>
      <c r="D525" s="57" t="s">
        <v>141</v>
      </c>
      <c r="E525" s="58" t="s">
        <v>2046</v>
      </c>
      <c r="F525" s="68" t="s">
        <v>145</v>
      </c>
      <c r="G525" s="57"/>
      <c r="H525" s="57"/>
      <c r="I525" s="57" t="s">
        <v>1680</v>
      </c>
      <c r="J525" s="57" t="s">
        <v>150</v>
      </c>
      <c r="K525" s="57"/>
      <c r="L525" s="57"/>
      <c r="M525" s="57"/>
      <c r="N525" s="57"/>
      <c r="O525" s="58" t="s">
        <v>2046</v>
      </c>
      <c r="P525" s="57" t="s">
        <v>1552</v>
      </c>
      <c r="Q525" s="57">
        <f t="shared" si="9"/>
        <v>640932.64240000001</v>
      </c>
      <c r="R525" s="58" t="s">
        <v>2046</v>
      </c>
      <c r="S525" s="58" t="s">
        <v>2066</v>
      </c>
      <c r="T525" s="57" t="s">
        <v>141</v>
      </c>
      <c r="U525" s="58" t="s">
        <v>2066</v>
      </c>
      <c r="V525" s="57"/>
      <c r="W525" s="7"/>
      <c r="AA525" s="12">
        <v>552528.14</v>
      </c>
    </row>
    <row r="526" spans="1:27" s="6" customFormat="1" x14ac:dyDescent="0.15">
      <c r="A526" s="56" t="s">
        <v>1744</v>
      </c>
      <c r="B526" s="58" t="s">
        <v>1787</v>
      </c>
      <c r="C526" s="58" t="s">
        <v>1933</v>
      </c>
      <c r="D526" s="57" t="s">
        <v>142</v>
      </c>
      <c r="E526" s="58" t="s">
        <v>2046</v>
      </c>
      <c r="F526" s="68" t="s">
        <v>145</v>
      </c>
      <c r="G526" s="57"/>
      <c r="H526" s="57"/>
      <c r="I526" s="57" t="s">
        <v>1682</v>
      </c>
      <c r="J526" s="57" t="s">
        <v>150</v>
      </c>
      <c r="K526" s="57"/>
      <c r="L526" s="57"/>
      <c r="M526" s="57"/>
      <c r="N526" s="57"/>
      <c r="O526" s="58" t="s">
        <v>2046</v>
      </c>
      <c r="P526" s="57" t="s">
        <v>1553</v>
      </c>
      <c r="Q526" s="57">
        <f t="shared" si="9"/>
        <v>919684.81839999987</v>
      </c>
      <c r="R526" s="58" t="s">
        <v>2046</v>
      </c>
      <c r="S526" s="58" t="s">
        <v>2064</v>
      </c>
      <c r="T526" s="57" t="s">
        <v>142</v>
      </c>
      <c r="U526" s="58" t="s">
        <v>2064</v>
      </c>
      <c r="V526" s="57"/>
      <c r="W526" s="7"/>
      <c r="AA526" s="12">
        <v>792831.74</v>
      </c>
    </row>
    <row r="527" spans="1:27" s="6" customFormat="1" x14ac:dyDescent="0.15">
      <c r="A527" s="56" t="s">
        <v>1744</v>
      </c>
      <c r="B527" s="58" t="s">
        <v>1788</v>
      </c>
      <c r="C527" s="58" t="s">
        <v>1934</v>
      </c>
      <c r="D527" s="57" t="s">
        <v>142</v>
      </c>
      <c r="E527" s="58" t="s">
        <v>2046</v>
      </c>
      <c r="F527" s="68" t="s">
        <v>145</v>
      </c>
      <c r="G527" s="57"/>
      <c r="H527" s="57"/>
      <c r="I527" s="57" t="s">
        <v>124</v>
      </c>
      <c r="J527" s="57" t="s">
        <v>150</v>
      </c>
      <c r="K527" s="57"/>
      <c r="L527" s="57"/>
      <c r="M527" s="57"/>
      <c r="N527" s="57"/>
      <c r="O527" s="58" t="s">
        <v>2046</v>
      </c>
      <c r="P527" s="57" t="s">
        <v>1554</v>
      </c>
      <c r="Q527" s="57">
        <f t="shared" si="9"/>
        <v>857260.1375999999</v>
      </c>
      <c r="R527" s="58" t="s">
        <v>2046</v>
      </c>
      <c r="S527" s="58" t="s">
        <v>2064</v>
      </c>
      <c r="T527" s="57" t="s">
        <v>142</v>
      </c>
      <c r="U527" s="58" t="s">
        <v>2064</v>
      </c>
      <c r="V527" s="57"/>
      <c r="W527" s="7"/>
      <c r="AA527" s="12">
        <v>739017.36</v>
      </c>
    </row>
    <row r="528" spans="1:27" s="6" customFormat="1" x14ac:dyDescent="0.15">
      <c r="A528" s="56" t="s">
        <v>1744</v>
      </c>
      <c r="B528" s="58" t="s">
        <v>1789</v>
      </c>
      <c r="C528" s="58" t="s">
        <v>1935</v>
      </c>
      <c r="D528" s="57" t="s">
        <v>142</v>
      </c>
      <c r="E528" s="58" t="s">
        <v>2046</v>
      </c>
      <c r="F528" s="68" t="s">
        <v>145</v>
      </c>
      <c r="G528" s="57"/>
      <c r="H528" s="57"/>
      <c r="I528" s="57" t="s">
        <v>124</v>
      </c>
      <c r="J528" s="57" t="s">
        <v>150</v>
      </c>
      <c r="K528" s="57"/>
      <c r="L528" s="57"/>
      <c r="M528" s="57"/>
      <c r="N528" s="57"/>
      <c r="O528" s="58" t="s">
        <v>2046</v>
      </c>
      <c r="P528" s="57" t="s">
        <v>1555</v>
      </c>
      <c r="Q528" s="57">
        <f t="shared" si="9"/>
        <v>614189.57319999998</v>
      </c>
      <c r="R528" s="58" t="s">
        <v>2046</v>
      </c>
      <c r="S528" s="58" t="s">
        <v>2067</v>
      </c>
      <c r="T528" s="57" t="s">
        <v>142</v>
      </c>
      <c r="U528" s="58" t="s">
        <v>2067</v>
      </c>
      <c r="V528" s="57"/>
      <c r="W528" s="7"/>
      <c r="AA528" s="12">
        <v>529473.77</v>
      </c>
    </row>
    <row r="529" spans="1:27" s="6" customFormat="1" x14ac:dyDescent="0.15">
      <c r="A529" s="56" t="s">
        <v>1744</v>
      </c>
      <c r="B529" s="58" t="s">
        <v>1790</v>
      </c>
      <c r="C529" s="58" t="s">
        <v>1936</v>
      </c>
      <c r="D529" s="57" t="s">
        <v>142</v>
      </c>
      <c r="E529" s="58" t="s">
        <v>2046</v>
      </c>
      <c r="F529" s="68" t="s">
        <v>145</v>
      </c>
      <c r="G529" s="57"/>
      <c r="H529" s="57"/>
      <c r="I529" s="57" t="s">
        <v>1343</v>
      </c>
      <c r="J529" s="57" t="s">
        <v>150</v>
      </c>
      <c r="K529" s="57"/>
      <c r="L529" s="57"/>
      <c r="M529" s="57"/>
      <c r="N529" s="57"/>
      <c r="O529" s="58" t="s">
        <v>2046</v>
      </c>
      <c r="P529" s="57" t="s">
        <v>1556</v>
      </c>
      <c r="Q529" s="57">
        <f t="shared" si="9"/>
        <v>212379.70199999999</v>
      </c>
      <c r="R529" s="58" t="s">
        <v>2046</v>
      </c>
      <c r="S529" s="58" t="s">
        <v>2064</v>
      </c>
      <c r="T529" s="57" t="s">
        <v>142</v>
      </c>
      <c r="U529" s="58" t="s">
        <v>2064</v>
      </c>
      <c r="V529" s="57"/>
      <c r="W529" s="7"/>
      <c r="AA529" s="12">
        <v>183085.95</v>
      </c>
    </row>
    <row r="530" spans="1:27" s="6" customFormat="1" x14ac:dyDescent="0.15">
      <c r="A530" s="56" t="s">
        <v>1744</v>
      </c>
      <c r="B530" s="58" t="s">
        <v>1791</v>
      </c>
      <c r="C530" s="58" t="s">
        <v>1937</v>
      </c>
      <c r="D530" s="57" t="s">
        <v>142</v>
      </c>
      <c r="E530" s="58" t="s">
        <v>2047</v>
      </c>
      <c r="F530" s="68" t="s">
        <v>145</v>
      </c>
      <c r="G530" s="57"/>
      <c r="H530" s="57"/>
      <c r="I530" s="57" t="s">
        <v>1683</v>
      </c>
      <c r="J530" s="57" t="s">
        <v>150</v>
      </c>
      <c r="K530" s="57"/>
      <c r="L530" s="57"/>
      <c r="M530" s="57"/>
      <c r="N530" s="57"/>
      <c r="O530" s="58" t="s">
        <v>2047</v>
      </c>
      <c r="P530" s="57" t="s">
        <v>1557</v>
      </c>
      <c r="Q530" s="57">
        <f t="shared" si="9"/>
        <v>671950.84519999987</v>
      </c>
      <c r="R530" s="58" t="s">
        <v>2047</v>
      </c>
      <c r="S530" s="58" t="s">
        <v>2068</v>
      </c>
      <c r="T530" s="57" t="s">
        <v>142</v>
      </c>
      <c r="U530" s="58" t="s">
        <v>2068</v>
      </c>
      <c r="V530" s="57"/>
      <c r="W530" s="7"/>
      <c r="AA530" s="12">
        <v>579267.97</v>
      </c>
    </row>
    <row r="531" spans="1:27" s="6" customFormat="1" x14ac:dyDescent="0.15">
      <c r="A531" s="56" t="s">
        <v>1744</v>
      </c>
      <c r="B531" s="58" t="s">
        <v>1792</v>
      </c>
      <c r="C531" s="58" t="s">
        <v>1938</v>
      </c>
      <c r="D531" s="57" t="s">
        <v>143</v>
      </c>
      <c r="E531" s="58" t="s">
        <v>2048</v>
      </c>
      <c r="F531" s="59" t="s">
        <v>1724</v>
      </c>
      <c r="G531" s="57"/>
      <c r="H531" s="57"/>
      <c r="I531" s="57" t="s">
        <v>1684</v>
      </c>
      <c r="J531" s="57" t="s">
        <v>150</v>
      </c>
      <c r="K531" s="57"/>
      <c r="L531" s="57"/>
      <c r="M531" s="57"/>
      <c r="N531" s="57"/>
      <c r="O531" s="58" t="s">
        <v>2048</v>
      </c>
      <c r="P531" s="57" t="s">
        <v>1558</v>
      </c>
      <c r="Q531" s="57">
        <f t="shared" si="9"/>
        <v>1999999.9987999997</v>
      </c>
      <c r="R531" s="58" t="s">
        <v>2048</v>
      </c>
      <c r="S531" s="58" t="s">
        <v>962</v>
      </c>
      <c r="T531" s="57" t="s">
        <v>143</v>
      </c>
      <c r="U531" s="58" t="s">
        <v>962</v>
      </c>
      <c r="V531" s="57"/>
      <c r="W531" s="7"/>
      <c r="AA531" s="13">
        <v>1724137.93</v>
      </c>
    </row>
    <row r="532" spans="1:27" s="6" customFormat="1" x14ac:dyDescent="0.15">
      <c r="A532" s="56" t="s">
        <v>1744</v>
      </c>
      <c r="B532" s="58" t="s">
        <v>1793</v>
      </c>
      <c r="C532" s="58" t="s">
        <v>1939</v>
      </c>
      <c r="D532" s="57" t="s">
        <v>143</v>
      </c>
      <c r="E532" s="58" t="s">
        <v>2048</v>
      </c>
      <c r="F532" s="59" t="s">
        <v>1725</v>
      </c>
      <c r="G532" s="57"/>
      <c r="H532" s="57"/>
      <c r="I532" s="57" t="s">
        <v>1685</v>
      </c>
      <c r="J532" s="57" t="s">
        <v>150</v>
      </c>
      <c r="K532" s="57"/>
      <c r="L532" s="57"/>
      <c r="M532" s="57"/>
      <c r="N532" s="57"/>
      <c r="O532" s="58" t="s">
        <v>2048</v>
      </c>
      <c r="P532" s="57" t="s">
        <v>1559</v>
      </c>
      <c r="Q532" s="57">
        <f t="shared" si="9"/>
        <v>1243968.2819999999</v>
      </c>
      <c r="R532" s="58" t="s">
        <v>2048</v>
      </c>
      <c r="S532" s="58" t="s">
        <v>962</v>
      </c>
      <c r="T532" s="57" t="s">
        <v>143</v>
      </c>
      <c r="U532" s="58" t="s">
        <v>962</v>
      </c>
      <c r="V532" s="57"/>
      <c r="W532" s="7"/>
      <c r="AA532" s="12">
        <v>1072386.45</v>
      </c>
    </row>
    <row r="533" spans="1:27" s="6" customFormat="1" x14ac:dyDescent="0.15">
      <c r="A533" s="56" t="s">
        <v>1744</v>
      </c>
      <c r="B533" s="58" t="s">
        <v>1794</v>
      </c>
      <c r="C533" s="58" t="s">
        <v>1940</v>
      </c>
      <c r="D533" s="57" t="s">
        <v>143</v>
      </c>
      <c r="E533" s="58" t="s">
        <v>2048</v>
      </c>
      <c r="F533" s="59" t="s">
        <v>1726</v>
      </c>
      <c r="G533" s="57"/>
      <c r="H533" s="57"/>
      <c r="I533" s="57" t="s">
        <v>1424</v>
      </c>
      <c r="J533" s="57" t="s">
        <v>150</v>
      </c>
      <c r="K533" s="57"/>
      <c r="L533" s="57"/>
      <c r="M533" s="57"/>
      <c r="N533" s="57"/>
      <c r="O533" s="58" t="s">
        <v>2048</v>
      </c>
      <c r="P533" s="57" t="s">
        <v>1560</v>
      </c>
      <c r="Q533" s="57">
        <f t="shared" si="9"/>
        <v>1687961.9012</v>
      </c>
      <c r="R533" s="58" t="s">
        <v>2048</v>
      </c>
      <c r="S533" s="58" t="s">
        <v>962</v>
      </c>
      <c r="T533" s="57" t="s">
        <v>143</v>
      </c>
      <c r="U533" s="58" t="s">
        <v>962</v>
      </c>
      <c r="V533" s="57"/>
      <c r="W533" s="7"/>
      <c r="AA533" s="14">
        <v>1455139.57</v>
      </c>
    </row>
    <row r="534" spans="1:27" s="6" customFormat="1" x14ac:dyDescent="0.15">
      <c r="A534" s="56" t="s">
        <v>1744</v>
      </c>
      <c r="B534" s="58" t="s">
        <v>1795</v>
      </c>
      <c r="C534" s="58" t="s">
        <v>1941</v>
      </c>
      <c r="D534" s="57" t="s">
        <v>143</v>
      </c>
      <c r="E534" s="58" t="s">
        <v>2048</v>
      </c>
      <c r="F534" s="59" t="s">
        <v>1727</v>
      </c>
      <c r="G534" s="57"/>
      <c r="H534" s="57"/>
      <c r="I534" s="57" t="s">
        <v>1686</v>
      </c>
      <c r="J534" s="57" t="s">
        <v>150</v>
      </c>
      <c r="K534" s="57"/>
      <c r="L534" s="57"/>
      <c r="M534" s="57"/>
      <c r="N534" s="57"/>
      <c r="O534" s="58" t="s">
        <v>2048</v>
      </c>
      <c r="P534" s="57" t="s">
        <v>1561</v>
      </c>
      <c r="Q534" s="57">
        <f t="shared" si="9"/>
        <v>1328261.0160000001</v>
      </c>
      <c r="R534" s="58" t="s">
        <v>2048</v>
      </c>
      <c r="S534" s="58" t="s">
        <v>962</v>
      </c>
      <c r="T534" s="57" t="s">
        <v>143</v>
      </c>
      <c r="U534" s="58" t="s">
        <v>962</v>
      </c>
      <c r="V534" s="57"/>
      <c r="W534" s="7"/>
      <c r="AA534" s="12">
        <v>1145052.6000000001</v>
      </c>
    </row>
    <row r="535" spans="1:27" s="6" customFormat="1" x14ac:dyDescent="0.15">
      <c r="A535" s="56" t="s">
        <v>1744</v>
      </c>
      <c r="B535" s="58" t="s">
        <v>1796</v>
      </c>
      <c r="C535" s="58" t="s">
        <v>1942</v>
      </c>
      <c r="D535" s="57" t="s">
        <v>143</v>
      </c>
      <c r="E535" s="58" t="s">
        <v>2048</v>
      </c>
      <c r="F535" s="59" t="s">
        <v>1727</v>
      </c>
      <c r="G535" s="57"/>
      <c r="H535" s="57"/>
      <c r="I535" s="57" t="s">
        <v>1686</v>
      </c>
      <c r="J535" s="57" t="s">
        <v>150</v>
      </c>
      <c r="K535" s="57"/>
      <c r="L535" s="57"/>
      <c r="M535" s="57"/>
      <c r="N535" s="57"/>
      <c r="O535" s="58" t="s">
        <v>2048</v>
      </c>
      <c r="P535" s="57" t="s">
        <v>1562</v>
      </c>
      <c r="Q535" s="57">
        <f t="shared" si="9"/>
        <v>858555.64879999997</v>
      </c>
      <c r="R535" s="58" t="s">
        <v>2048</v>
      </c>
      <c r="S535" s="58" t="s">
        <v>2055</v>
      </c>
      <c r="T535" s="57" t="s">
        <v>143</v>
      </c>
      <c r="U535" s="58" t="s">
        <v>2055</v>
      </c>
      <c r="V535" s="57"/>
      <c r="W535" s="7"/>
      <c r="AA535" s="12">
        <v>740134.18</v>
      </c>
    </row>
    <row r="536" spans="1:27" s="6" customFormat="1" x14ac:dyDescent="0.15">
      <c r="A536" s="56" t="s">
        <v>1744</v>
      </c>
      <c r="B536" s="58" t="s">
        <v>1797</v>
      </c>
      <c r="C536" s="58" t="s">
        <v>1943</v>
      </c>
      <c r="D536" s="57" t="s">
        <v>143</v>
      </c>
      <c r="E536" s="58" t="s">
        <v>2048</v>
      </c>
      <c r="F536" s="59" t="s">
        <v>1728</v>
      </c>
      <c r="G536" s="57"/>
      <c r="H536" s="57"/>
      <c r="I536" s="57" t="s">
        <v>1685</v>
      </c>
      <c r="J536" s="57" t="s">
        <v>150</v>
      </c>
      <c r="K536" s="57"/>
      <c r="L536" s="57"/>
      <c r="M536" s="57"/>
      <c r="N536" s="57"/>
      <c r="O536" s="58" t="s">
        <v>2048</v>
      </c>
      <c r="P536" s="57" t="s">
        <v>1563</v>
      </c>
      <c r="Q536" s="57">
        <f t="shared" si="9"/>
        <v>1019093.5819999998</v>
      </c>
      <c r="R536" s="58" t="s">
        <v>2048</v>
      </c>
      <c r="S536" s="58" t="s">
        <v>2068</v>
      </c>
      <c r="T536" s="57" t="s">
        <v>143</v>
      </c>
      <c r="U536" s="58" t="s">
        <v>2068</v>
      </c>
      <c r="V536" s="57"/>
      <c r="W536" s="7"/>
      <c r="AA536" s="12">
        <v>878528.95</v>
      </c>
    </row>
    <row r="537" spans="1:27" s="6" customFormat="1" x14ac:dyDescent="0.15">
      <c r="A537" s="56" t="s">
        <v>1744</v>
      </c>
      <c r="B537" s="58" t="s">
        <v>1798</v>
      </c>
      <c r="C537" s="70" t="s">
        <v>1944</v>
      </c>
      <c r="D537" s="57" t="s">
        <v>143</v>
      </c>
      <c r="E537" s="58" t="s">
        <v>2048</v>
      </c>
      <c r="F537" s="59" t="s">
        <v>1729</v>
      </c>
      <c r="G537" s="57"/>
      <c r="H537" s="57"/>
      <c r="I537" s="57" t="s">
        <v>1687</v>
      </c>
      <c r="J537" s="57" t="s">
        <v>150</v>
      </c>
      <c r="K537" s="57"/>
      <c r="L537" s="57"/>
      <c r="M537" s="57"/>
      <c r="N537" s="57"/>
      <c r="O537" s="58" t="s">
        <v>2048</v>
      </c>
      <c r="P537" s="57" t="s">
        <v>1564</v>
      </c>
      <c r="Q537" s="57">
        <f t="shared" si="9"/>
        <v>1032885.9123999999</v>
      </c>
      <c r="R537" s="58" t="s">
        <v>2048</v>
      </c>
      <c r="S537" s="58" t="s">
        <v>2068</v>
      </c>
      <c r="T537" s="57" t="s">
        <v>143</v>
      </c>
      <c r="U537" s="58" t="s">
        <v>2068</v>
      </c>
      <c r="V537" s="57"/>
      <c r="W537" s="7"/>
      <c r="AA537" s="12">
        <v>890418.89</v>
      </c>
    </row>
    <row r="538" spans="1:27" s="6" customFormat="1" x14ac:dyDescent="0.15">
      <c r="A538" s="56" t="s">
        <v>1744</v>
      </c>
      <c r="B538" s="58" t="s">
        <v>1799</v>
      </c>
      <c r="C538" s="58" t="s">
        <v>1945</v>
      </c>
      <c r="D538" s="57" t="s">
        <v>143</v>
      </c>
      <c r="E538" s="58" t="s">
        <v>2048</v>
      </c>
      <c r="F538" s="59" t="s">
        <v>1730</v>
      </c>
      <c r="G538" s="57"/>
      <c r="H538" s="57"/>
      <c r="I538" s="57" t="s">
        <v>1355</v>
      </c>
      <c r="J538" s="57" t="s">
        <v>150</v>
      </c>
      <c r="K538" s="57"/>
      <c r="L538" s="57"/>
      <c r="M538" s="57"/>
      <c r="N538" s="57"/>
      <c r="O538" s="58" t="s">
        <v>2048</v>
      </c>
      <c r="P538" s="57" t="s">
        <v>1565</v>
      </c>
      <c r="Q538" s="57">
        <f t="shared" si="9"/>
        <v>1935469.976</v>
      </c>
      <c r="R538" s="58" t="s">
        <v>2048</v>
      </c>
      <c r="S538" s="58" t="s">
        <v>962</v>
      </c>
      <c r="T538" s="57" t="s">
        <v>143</v>
      </c>
      <c r="U538" s="58" t="s">
        <v>962</v>
      </c>
      <c r="V538" s="57"/>
      <c r="W538" s="7"/>
      <c r="AA538" s="12">
        <v>1668508.6</v>
      </c>
    </row>
    <row r="539" spans="1:27" s="6" customFormat="1" x14ac:dyDescent="0.15">
      <c r="A539" s="56" t="s">
        <v>1744</v>
      </c>
      <c r="B539" s="58" t="s">
        <v>1800</v>
      </c>
      <c r="C539" s="58" t="s">
        <v>1946</v>
      </c>
      <c r="D539" s="57" t="s">
        <v>143</v>
      </c>
      <c r="E539" s="58" t="s">
        <v>2048</v>
      </c>
      <c r="F539" s="59" t="s">
        <v>1730</v>
      </c>
      <c r="G539" s="57"/>
      <c r="H539" s="57"/>
      <c r="I539" s="57" t="s">
        <v>1355</v>
      </c>
      <c r="J539" s="57" t="s">
        <v>150</v>
      </c>
      <c r="K539" s="57"/>
      <c r="L539" s="57"/>
      <c r="M539" s="57"/>
      <c r="N539" s="57"/>
      <c r="O539" s="58" t="s">
        <v>2048</v>
      </c>
      <c r="P539" s="57" t="s">
        <v>1566</v>
      </c>
      <c r="Q539" s="57">
        <f t="shared" si="9"/>
        <v>1165934.0611999999</v>
      </c>
      <c r="R539" s="58" t="s">
        <v>2048</v>
      </c>
      <c r="S539" s="58" t="s">
        <v>2068</v>
      </c>
      <c r="T539" s="57" t="s">
        <v>143</v>
      </c>
      <c r="U539" s="58" t="s">
        <v>2068</v>
      </c>
      <c r="V539" s="57"/>
      <c r="W539" s="7"/>
      <c r="AA539" s="12">
        <v>1005115.57</v>
      </c>
    </row>
    <row r="540" spans="1:27" s="6" customFormat="1" x14ac:dyDescent="0.15">
      <c r="A540" s="56" t="s">
        <v>1744</v>
      </c>
      <c r="B540" s="58" t="s">
        <v>1801</v>
      </c>
      <c r="C540" s="70" t="s">
        <v>1947</v>
      </c>
      <c r="D540" s="57" t="s">
        <v>143</v>
      </c>
      <c r="E540" s="58" t="s">
        <v>2048</v>
      </c>
      <c r="F540" s="59" t="s">
        <v>1731</v>
      </c>
      <c r="G540" s="57"/>
      <c r="H540" s="57"/>
      <c r="I540" s="57" t="s">
        <v>1355</v>
      </c>
      <c r="J540" s="57" t="s">
        <v>150</v>
      </c>
      <c r="K540" s="57"/>
      <c r="L540" s="57"/>
      <c r="M540" s="57"/>
      <c r="N540" s="57"/>
      <c r="O540" s="58" t="s">
        <v>2048</v>
      </c>
      <c r="P540" s="57" t="s">
        <v>1567</v>
      </c>
      <c r="Q540" s="57">
        <f t="shared" si="9"/>
        <v>907609.68239999993</v>
      </c>
      <c r="R540" s="58" t="s">
        <v>2048</v>
      </c>
      <c r="S540" s="58" t="s">
        <v>962</v>
      </c>
      <c r="T540" s="57" t="s">
        <v>143</v>
      </c>
      <c r="U540" s="58" t="s">
        <v>962</v>
      </c>
      <c r="V540" s="57"/>
      <c r="W540" s="7"/>
      <c r="AA540" s="12">
        <v>782422.14</v>
      </c>
    </row>
    <row r="541" spans="1:27" s="6" customFormat="1" x14ac:dyDescent="0.15">
      <c r="A541" s="56" t="s">
        <v>1744</v>
      </c>
      <c r="B541" s="58" t="s">
        <v>1802</v>
      </c>
      <c r="C541" s="58" t="s">
        <v>1948</v>
      </c>
      <c r="D541" s="57" t="s">
        <v>143</v>
      </c>
      <c r="E541" s="58" t="s">
        <v>2048</v>
      </c>
      <c r="F541" s="59" t="s">
        <v>1732</v>
      </c>
      <c r="G541" s="57"/>
      <c r="H541" s="57"/>
      <c r="I541" s="57" t="s">
        <v>1688</v>
      </c>
      <c r="J541" s="57" t="s">
        <v>150</v>
      </c>
      <c r="K541" s="57"/>
      <c r="L541" s="57"/>
      <c r="M541" s="57"/>
      <c r="N541" s="57"/>
      <c r="O541" s="58" t="s">
        <v>2048</v>
      </c>
      <c r="P541" s="57" t="s">
        <v>1568</v>
      </c>
      <c r="Q541" s="57">
        <f t="shared" si="9"/>
        <v>1849858.3683999998</v>
      </c>
      <c r="R541" s="58" t="s">
        <v>2048</v>
      </c>
      <c r="S541" s="58" t="s">
        <v>2068</v>
      </c>
      <c r="T541" s="57" t="s">
        <v>143</v>
      </c>
      <c r="U541" s="58" t="s">
        <v>2068</v>
      </c>
      <c r="V541" s="57"/>
      <c r="W541" s="7"/>
      <c r="AA541" s="12">
        <v>1594705.49</v>
      </c>
    </row>
    <row r="542" spans="1:27" s="6" customFormat="1" x14ac:dyDescent="0.15">
      <c r="A542" s="56" t="s">
        <v>1744</v>
      </c>
      <c r="B542" s="58" t="s">
        <v>1803</v>
      </c>
      <c r="C542" s="58" t="s">
        <v>1949</v>
      </c>
      <c r="D542" s="57" t="s">
        <v>143</v>
      </c>
      <c r="E542" s="58" t="s">
        <v>2048</v>
      </c>
      <c r="F542" s="59" t="s">
        <v>1732</v>
      </c>
      <c r="G542" s="57"/>
      <c r="H542" s="57"/>
      <c r="I542" s="57" t="s">
        <v>1688</v>
      </c>
      <c r="J542" s="57" t="s">
        <v>150</v>
      </c>
      <c r="K542" s="57"/>
      <c r="L542" s="57"/>
      <c r="M542" s="57"/>
      <c r="N542" s="57"/>
      <c r="O542" s="58" t="s">
        <v>2048</v>
      </c>
      <c r="P542" s="57" t="s">
        <v>1569</v>
      </c>
      <c r="Q542" s="57">
        <f t="shared" si="9"/>
        <v>1355906.9944</v>
      </c>
      <c r="R542" s="58" t="s">
        <v>2048</v>
      </c>
      <c r="S542" s="58" t="s">
        <v>962</v>
      </c>
      <c r="T542" s="57" t="s">
        <v>143</v>
      </c>
      <c r="U542" s="58" t="s">
        <v>962</v>
      </c>
      <c r="V542" s="57"/>
      <c r="W542" s="7"/>
      <c r="AA542" s="13">
        <v>1168885.3400000001</v>
      </c>
    </row>
    <row r="543" spans="1:27" s="6" customFormat="1" x14ac:dyDescent="0.15">
      <c r="A543" s="56" t="s">
        <v>1744</v>
      </c>
      <c r="B543" s="58" t="s">
        <v>1804</v>
      </c>
      <c r="C543" s="58" t="s">
        <v>1950</v>
      </c>
      <c r="D543" s="57" t="s">
        <v>143</v>
      </c>
      <c r="E543" s="58" t="s">
        <v>2048</v>
      </c>
      <c r="F543" s="59" t="s">
        <v>1733</v>
      </c>
      <c r="G543" s="57"/>
      <c r="H543" s="57"/>
      <c r="I543" s="57" t="s">
        <v>1689</v>
      </c>
      <c r="J543" s="57" t="s">
        <v>150</v>
      </c>
      <c r="K543" s="57"/>
      <c r="L543" s="57"/>
      <c r="M543" s="57"/>
      <c r="N543" s="57"/>
      <c r="O543" s="58" t="s">
        <v>2048</v>
      </c>
      <c r="P543" s="57" t="s">
        <v>1570</v>
      </c>
      <c r="Q543" s="57">
        <f t="shared" si="9"/>
        <v>1342883.0015999998</v>
      </c>
      <c r="R543" s="58" t="s">
        <v>2048</v>
      </c>
      <c r="S543" s="58" t="s">
        <v>962</v>
      </c>
      <c r="T543" s="57" t="s">
        <v>143</v>
      </c>
      <c r="U543" s="58" t="s">
        <v>962</v>
      </c>
      <c r="V543" s="57"/>
      <c r="W543" s="7"/>
      <c r="AA543" s="13">
        <v>1157657.76</v>
      </c>
    </row>
    <row r="544" spans="1:27" s="6" customFormat="1" x14ac:dyDescent="0.15">
      <c r="A544" s="56" t="s">
        <v>1744</v>
      </c>
      <c r="B544" s="58" t="s">
        <v>1748</v>
      </c>
      <c r="C544" s="58" t="s">
        <v>1951</v>
      </c>
      <c r="D544" s="57" t="s">
        <v>143</v>
      </c>
      <c r="E544" s="58" t="s">
        <v>2048</v>
      </c>
      <c r="F544" s="59" t="s">
        <v>1734</v>
      </c>
      <c r="G544" s="57"/>
      <c r="H544" s="57"/>
      <c r="I544" s="57" t="s">
        <v>1690</v>
      </c>
      <c r="J544" s="57" t="s">
        <v>150</v>
      </c>
      <c r="K544" s="57"/>
      <c r="L544" s="57"/>
      <c r="M544" s="57"/>
      <c r="N544" s="57"/>
      <c r="O544" s="58" t="s">
        <v>2048</v>
      </c>
      <c r="P544" s="57" t="s">
        <v>1571</v>
      </c>
      <c r="Q544" s="57">
        <f t="shared" si="9"/>
        <v>2876684.3827999998</v>
      </c>
      <c r="R544" s="58" t="s">
        <v>2048</v>
      </c>
      <c r="S544" s="58" t="s">
        <v>2055</v>
      </c>
      <c r="T544" s="57" t="s">
        <v>143</v>
      </c>
      <c r="U544" s="58" t="s">
        <v>2055</v>
      </c>
      <c r="V544" s="57"/>
      <c r="W544" s="7"/>
      <c r="AA544" s="12">
        <v>2479900.33</v>
      </c>
    </row>
    <row r="545" spans="1:27" s="6" customFormat="1" x14ac:dyDescent="0.15">
      <c r="A545" s="56" t="s">
        <v>1744</v>
      </c>
      <c r="B545" s="58" t="s">
        <v>1805</v>
      </c>
      <c r="C545" s="58" t="s">
        <v>1952</v>
      </c>
      <c r="D545" s="57" t="s">
        <v>143</v>
      </c>
      <c r="E545" s="58" t="s">
        <v>2048</v>
      </c>
      <c r="F545" s="59" t="s">
        <v>1734</v>
      </c>
      <c r="G545" s="57"/>
      <c r="H545" s="57"/>
      <c r="I545" s="57" t="s">
        <v>1690</v>
      </c>
      <c r="J545" s="57" t="s">
        <v>150</v>
      </c>
      <c r="K545" s="57"/>
      <c r="L545" s="57"/>
      <c r="M545" s="57"/>
      <c r="N545" s="57"/>
      <c r="O545" s="58" t="s">
        <v>2048</v>
      </c>
      <c r="P545" s="57" t="s">
        <v>1572</v>
      </c>
      <c r="Q545" s="57">
        <f t="shared" si="9"/>
        <v>1008037.0188</v>
      </c>
      <c r="R545" s="58" t="s">
        <v>2048</v>
      </c>
      <c r="S545" s="58" t="s">
        <v>2055</v>
      </c>
      <c r="T545" s="57" t="s">
        <v>143</v>
      </c>
      <c r="U545" s="58" t="s">
        <v>2055</v>
      </c>
      <c r="V545" s="57"/>
      <c r="W545" s="7"/>
      <c r="AA545" s="12">
        <v>868997.43</v>
      </c>
    </row>
    <row r="546" spans="1:27" s="6" customFormat="1" x14ac:dyDescent="0.15">
      <c r="A546" s="56" t="s">
        <v>1744</v>
      </c>
      <c r="B546" s="58" t="s">
        <v>1806</v>
      </c>
      <c r="C546" s="57" t="s">
        <v>1953</v>
      </c>
      <c r="D546" s="57" t="s">
        <v>143</v>
      </c>
      <c r="E546" s="58" t="s">
        <v>2048</v>
      </c>
      <c r="F546" s="59" t="s">
        <v>1735</v>
      </c>
      <c r="G546" s="57"/>
      <c r="H546" s="57"/>
      <c r="I546" s="57" t="s">
        <v>1460</v>
      </c>
      <c r="J546" s="57" t="s">
        <v>150</v>
      </c>
      <c r="K546" s="57"/>
      <c r="L546" s="57"/>
      <c r="M546" s="57"/>
      <c r="N546" s="57"/>
      <c r="O546" s="58" t="s">
        <v>2048</v>
      </c>
      <c r="P546" s="57" t="s">
        <v>1573</v>
      </c>
      <c r="Q546" s="57">
        <f t="shared" si="9"/>
        <v>1074628.9416</v>
      </c>
      <c r="R546" s="58" t="s">
        <v>2048</v>
      </c>
      <c r="S546" s="58" t="s">
        <v>962</v>
      </c>
      <c r="T546" s="57" t="s">
        <v>143</v>
      </c>
      <c r="U546" s="58" t="s">
        <v>962</v>
      </c>
      <c r="V546" s="57"/>
      <c r="W546" s="7"/>
      <c r="AA546" s="12">
        <v>926404.26</v>
      </c>
    </row>
    <row r="547" spans="1:27" s="6" customFormat="1" x14ac:dyDescent="0.15">
      <c r="A547" s="56" t="s">
        <v>1744</v>
      </c>
      <c r="B547" s="58" t="s">
        <v>1748</v>
      </c>
      <c r="C547" s="58" t="s">
        <v>1954</v>
      </c>
      <c r="D547" s="57" t="s">
        <v>143</v>
      </c>
      <c r="E547" s="58" t="s">
        <v>2048</v>
      </c>
      <c r="F547" s="59" t="s">
        <v>1735</v>
      </c>
      <c r="G547" s="57"/>
      <c r="H547" s="57"/>
      <c r="I547" s="57" t="s">
        <v>1460</v>
      </c>
      <c r="J547" s="57" t="s">
        <v>150</v>
      </c>
      <c r="K547" s="57"/>
      <c r="L547" s="57"/>
      <c r="M547" s="57"/>
      <c r="N547" s="57"/>
      <c r="O547" s="58" t="s">
        <v>2048</v>
      </c>
      <c r="P547" s="57" t="s">
        <v>1574</v>
      </c>
      <c r="Q547" s="57">
        <f t="shared" si="9"/>
        <v>1743257.0248</v>
      </c>
      <c r="R547" s="58" t="s">
        <v>2048</v>
      </c>
      <c r="S547" s="58" t="s">
        <v>2055</v>
      </c>
      <c r="T547" s="57" t="s">
        <v>143</v>
      </c>
      <c r="U547" s="58" t="s">
        <v>2055</v>
      </c>
      <c r="V547" s="57"/>
      <c r="W547" s="7"/>
      <c r="AA547" s="12">
        <v>1502807.78</v>
      </c>
    </row>
    <row r="548" spans="1:27" s="6" customFormat="1" x14ac:dyDescent="0.15">
      <c r="A548" s="56" t="s">
        <v>1744</v>
      </c>
      <c r="B548" s="58" t="s">
        <v>1807</v>
      </c>
      <c r="C548" s="57" t="s">
        <v>1955</v>
      </c>
      <c r="D548" s="57" t="s">
        <v>143</v>
      </c>
      <c r="E548" s="58" t="s">
        <v>2048</v>
      </c>
      <c r="F548" s="59" t="s">
        <v>1735</v>
      </c>
      <c r="G548" s="57"/>
      <c r="H548" s="57"/>
      <c r="I548" s="57" t="s">
        <v>1460</v>
      </c>
      <c r="J548" s="57" t="s">
        <v>150</v>
      </c>
      <c r="K548" s="57"/>
      <c r="L548" s="57"/>
      <c r="M548" s="57"/>
      <c r="N548" s="57"/>
      <c r="O548" s="58" t="s">
        <v>2048</v>
      </c>
      <c r="P548" s="57" t="s">
        <v>1575</v>
      </c>
      <c r="Q548" s="57">
        <f t="shared" ref="Q548:Q611" si="10">AA548*1.16</f>
        <v>1604972.4271999998</v>
      </c>
      <c r="R548" s="58" t="s">
        <v>2048</v>
      </c>
      <c r="S548" s="58" t="s">
        <v>2055</v>
      </c>
      <c r="T548" s="57" t="s">
        <v>143</v>
      </c>
      <c r="U548" s="58" t="s">
        <v>2055</v>
      </c>
      <c r="V548" s="57"/>
      <c r="W548" s="7"/>
      <c r="AA548" s="12">
        <v>1383596.92</v>
      </c>
    </row>
    <row r="549" spans="1:27" s="6" customFormat="1" x14ac:dyDescent="0.15">
      <c r="A549" s="56" t="s">
        <v>1744</v>
      </c>
      <c r="B549" s="58" t="s">
        <v>1808</v>
      </c>
      <c r="C549" s="57" t="s">
        <v>1956</v>
      </c>
      <c r="D549" s="57" t="s">
        <v>143</v>
      </c>
      <c r="E549" s="58" t="s">
        <v>2048</v>
      </c>
      <c r="F549" s="59" t="s">
        <v>1736</v>
      </c>
      <c r="G549" s="57"/>
      <c r="H549" s="57"/>
      <c r="I549" s="57" t="s">
        <v>1691</v>
      </c>
      <c r="J549" s="57" t="s">
        <v>150</v>
      </c>
      <c r="K549" s="57"/>
      <c r="L549" s="57"/>
      <c r="M549" s="57"/>
      <c r="N549" s="57"/>
      <c r="O549" s="58" t="s">
        <v>2048</v>
      </c>
      <c r="P549" s="57" t="s">
        <v>1576</v>
      </c>
      <c r="Q549" s="57">
        <f t="shared" si="10"/>
        <v>1043440.9727999999</v>
      </c>
      <c r="R549" s="58" t="s">
        <v>2048</v>
      </c>
      <c r="S549" s="58" t="s">
        <v>2068</v>
      </c>
      <c r="T549" s="57" t="s">
        <v>143</v>
      </c>
      <c r="U549" s="58" t="s">
        <v>2068</v>
      </c>
      <c r="V549" s="57"/>
      <c r="W549" s="7"/>
      <c r="AA549" s="12">
        <v>899518.08</v>
      </c>
    </row>
    <row r="550" spans="1:27" s="6" customFormat="1" x14ac:dyDescent="0.15">
      <c r="A550" s="56" t="s">
        <v>1744</v>
      </c>
      <c r="B550" s="58" t="s">
        <v>1809</v>
      </c>
      <c r="C550" s="57" t="s">
        <v>1957</v>
      </c>
      <c r="D550" s="57" t="s">
        <v>143</v>
      </c>
      <c r="E550" s="58" t="s">
        <v>2048</v>
      </c>
      <c r="F550" s="59" t="s">
        <v>1736</v>
      </c>
      <c r="G550" s="57"/>
      <c r="H550" s="57"/>
      <c r="I550" s="57" t="s">
        <v>1691</v>
      </c>
      <c r="J550" s="57" t="s">
        <v>150</v>
      </c>
      <c r="K550" s="57"/>
      <c r="L550" s="57"/>
      <c r="M550" s="57"/>
      <c r="N550" s="57"/>
      <c r="O550" s="58" t="s">
        <v>2048</v>
      </c>
      <c r="P550" s="57" t="s">
        <v>1577</v>
      </c>
      <c r="Q550" s="57">
        <f t="shared" si="10"/>
        <v>1221406.746</v>
      </c>
      <c r="R550" s="58" t="s">
        <v>2048</v>
      </c>
      <c r="S550" s="58" t="s">
        <v>962</v>
      </c>
      <c r="T550" s="57" t="s">
        <v>143</v>
      </c>
      <c r="U550" s="58" t="s">
        <v>962</v>
      </c>
      <c r="V550" s="57"/>
      <c r="W550" s="7"/>
      <c r="AA550" s="12">
        <v>1052936.8500000001</v>
      </c>
    </row>
    <row r="551" spans="1:27" s="6" customFormat="1" x14ac:dyDescent="0.15">
      <c r="A551" s="56" t="s">
        <v>1744</v>
      </c>
      <c r="B551" s="58" t="s">
        <v>1810</v>
      </c>
      <c r="C551" s="57" t="s">
        <v>1958</v>
      </c>
      <c r="D551" s="57" t="s">
        <v>143</v>
      </c>
      <c r="E551" s="58" t="s">
        <v>2048</v>
      </c>
      <c r="F551" s="59" t="s">
        <v>1737</v>
      </c>
      <c r="G551" s="57"/>
      <c r="H551" s="57"/>
      <c r="I551" s="57" t="s">
        <v>1692</v>
      </c>
      <c r="J551" s="57" t="s">
        <v>150</v>
      </c>
      <c r="K551" s="57"/>
      <c r="L551" s="57"/>
      <c r="M551" s="57"/>
      <c r="N551" s="57"/>
      <c r="O551" s="58" t="s">
        <v>2048</v>
      </c>
      <c r="P551" s="57" t="s">
        <v>1578</v>
      </c>
      <c r="Q551" s="57">
        <f t="shared" si="10"/>
        <v>1607411.3735999998</v>
      </c>
      <c r="R551" s="58" t="s">
        <v>2048</v>
      </c>
      <c r="S551" s="58" t="s">
        <v>2068</v>
      </c>
      <c r="T551" s="57" t="s">
        <v>143</v>
      </c>
      <c r="U551" s="58" t="s">
        <v>2068</v>
      </c>
      <c r="V551" s="57"/>
      <c r="W551" s="7"/>
      <c r="AA551" s="12">
        <v>1385699.46</v>
      </c>
    </row>
    <row r="552" spans="1:27" s="6" customFormat="1" x14ac:dyDescent="0.15">
      <c r="A552" s="56" t="s">
        <v>1744</v>
      </c>
      <c r="B552" s="58" t="s">
        <v>1811</v>
      </c>
      <c r="C552" s="57" t="s">
        <v>1959</v>
      </c>
      <c r="D552" s="57" t="s">
        <v>143</v>
      </c>
      <c r="E552" s="58" t="s">
        <v>2048</v>
      </c>
      <c r="F552" s="59" t="s">
        <v>1738</v>
      </c>
      <c r="G552" s="57"/>
      <c r="H552" s="57"/>
      <c r="I552" s="57" t="s">
        <v>1693</v>
      </c>
      <c r="J552" s="57" t="s">
        <v>150</v>
      </c>
      <c r="K552" s="57"/>
      <c r="L552" s="57"/>
      <c r="M552" s="57"/>
      <c r="N552" s="57"/>
      <c r="O552" s="58" t="s">
        <v>2048</v>
      </c>
      <c r="P552" s="57" t="s">
        <v>1579</v>
      </c>
      <c r="Q552" s="57">
        <f t="shared" si="10"/>
        <v>1768734.7196</v>
      </c>
      <c r="R552" s="58" t="s">
        <v>2048</v>
      </c>
      <c r="S552" s="58" t="s">
        <v>2055</v>
      </c>
      <c r="T552" s="57" t="s">
        <v>143</v>
      </c>
      <c r="U552" s="58" t="s">
        <v>2055</v>
      </c>
      <c r="V552" s="57"/>
      <c r="W552" s="7"/>
      <c r="AA552" s="12">
        <v>1524771.31</v>
      </c>
    </row>
    <row r="553" spans="1:27" s="6" customFormat="1" x14ac:dyDescent="0.15">
      <c r="A553" s="56" t="s">
        <v>1744</v>
      </c>
      <c r="B553" s="58" t="s">
        <v>1812</v>
      </c>
      <c r="C553" s="57" t="s">
        <v>1960</v>
      </c>
      <c r="D553" s="57" t="s">
        <v>143</v>
      </c>
      <c r="E553" s="58" t="s">
        <v>2048</v>
      </c>
      <c r="F553" s="59" t="s">
        <v>1738</v>
      </c>
      <c r="G553" s="57"/>
      <c r="H553" s="57"/>
      <c r="I553" s="57" t="s">
        <v>1693</v>
      </c>
      <c r="J553" s="57" t="s">
        <v>150</v>
      </c>
      <c r="K553" s="57"/>
      <c r="L553" s="57"/>
      <c r="M553" s="57"/>
      <c r="N553" s="57"/>
      <c r="O553" s="58" t="s">
        <v>2048</v>
      </c>
      <c r="P553" s="57" t="s">
        <v>1580</v>
      </c>
      <c r="Q553" s="57">
        <f t="shared" si="10"/>
        <v>1415128.9964000001</v>
      </c>
      <c r="R553" s="58" t="s">
        <v>2048</v>
      </c>
      <c r="S553" s="58" t="s">
        <v>962</v>
      </c>
      <c r="T553" s="57" t="s">
        <v>143</v>
      </c>
      <c r="U553" s="58" t="s">
        <v>962</v>
      </c>
      <c r="V553" s="57"/>
      <c r="W553" s="7"/>
      <c r="AA553" s="13">
        <v>1219938.79</v>
      </c>
    </row>
    <row r="554" spans="1:27" s="6" customFormat="1" x14ac:dyDescent="0.15">
      <c r="A554" s="56" t="s">
        <v>1744</v>
      </c>
      <c r="B554" s="58" t="s">
        <v>1813</v>
      </c>
      <c r="C554" s="57" t="s">
        <v>1961</v>
      </c>
      <c r="D554" s="57" t="s">
        <v>143</v>
      </c>
      <c r="E554" s="58" t="s">
        <v>2048</v>
      </c>
      <c r="F554" s="59" t="s">
        <v>1739</v>
      </c>
      <c r="G554" s="57"/>
      <c r="H554" s="57"/>
      <c r="I554" s="57" t="s">
        <v>1424</v>
      </c>
      <c r="J554" s="57" t="s">
        <v>150</v>
      </c>
      <c r="K554" s="57"/>
      <c r="L554" s="57"/>
      <c r="M554" s="57"/>
      <c r="N554" s="57"/>
      <c r="O554" s="58" t="s">
        <v>2048</v>
      </c>
      <c r="P554" s="57" t="s">
        <v>1581</v>
      </c>
      <c r="Q554" s="57">
        <f t="shared" si="10"/>
        <v>1405931.9944</v>
      </c>
      <c r="R554" s="58" t="s">
        <v>2048</v>
      </c>
      <c r="S554" s="58" t="s">
        <v>2055</v>
      </c>
      <c r="T554" s="57" t="s">
        <v>143</v>
      </c>
      <c r="U554" s="58" t="s">
        <v>2055</v>
      </c>
      <c r="V554" s="57"/>
      <c r="W554" s="7"/>
      <c r="AA554" s="14">
        <v>1212010.3400000001</v>
      </c>
    </row>
    <row r="555" spans="1:27" s="6" customFormat="1" x14ac:dyDescent="0.15">
      <c r="A555" s="56" t="s">
        <v>1744</v>
      </c>
      <c r="B555" s="58" t="s">
        <v>1814</v>
      </c>
      <c r="C555" s="57" t="s">
        <v>1962</v>
      </c>
      <c r="D555" s="57" t="s">
        <v>143</v>
      </c>
      <c r="E555" s="58" t="s">
        <v>2048</v>
      </c>
      <c r="F555" s="59" t="s">
        <v>1739</v>
      </c>
      <c r="G555" s="57"/>
      <c r="H555" s="57"/>
      <c r="I555" s="57" t="s">
        <v>1424</v>
      </c>
      <c r="J555" s="57" t="s">
        <v>150</v>
      </c>
      <c r="K555" s="57"/>
      <c r="L555" s="57"/>
      <c r="M555" s="57"/>
      <c r="N555" s="57"/>
      <c r="O555" s="58" t="s">
        <v>2048</v>
      </c>
      <c r="P555" s="57" t="s">
        <v>1582</v>
      </c>
      <c r="Q555" s="57">
        <f t="shared" si="10"/>
        <v>1936506.1807999997</v>
      </c>
      <c r="R555" s="58" t="s">
        <v>2048</v>
      </c>
      <c r="S555" s="58" t="s">
        <v>2055</v>
      </c>
      <c r="T555" s="57" t="s">
        <v>143</v>
      </c>
      <c r="U555" s="58" t="s">
        <v>2055</v>
      </c>
      <c r="V555" s="57"/>
      <c r="W555" s="7"/>
      <c r="AA555" s="12">
        <v>1669401.88</v>
      </c>
    </row>
    <row r="556" spans="1:27" s="6" customFormat="1" x14ac:dyDescent="0.15">
      <c r="A556" s="56" t="s">
        <v>1744</v>
      </c>
      <c r="B556" s="58" t="s">
        <v>1815</v>
      </c>
      <c r="C556" s="70" t="s">
        <v>1963</v>
      </c>
      <c r="D556" s="57" t="s">
        <v>141</v>
      </c>
      <c r="E556" s="69" t="s">
        <v>107</v>
      </c>
      <c r="F556" s="68" t="s">
        <v>145</v>
      </c>
      <c r="G556" s="57"/>
      <c r="H556" s="57"/>
      <c r="I556" s="57" t="s">
        <v>1674</v>
      </c>
      <c r="J556" s="57" t="s">
        <v>150</v>
      </c>
      <c r="K556" s="57"/>
      <c r="L556" s="57"/>
      <c r="M556" s="57"/>
      <c r="N556" s="57"/>
      <c r="O556" s="69" t="s">
        <v>107</v>
      </c>
      <c r="P556" s="57" t="s">
        <v>1583</v>
      </c>
      <c r="Q556" s="57">
        <f t="shared" si="10"/>
        <v>1449757.7223999999</v>
      </c>
      <c r="R556" s="69" t="s">
        <v>107</v>
      </c>
      <c r="S556" s="58" t="s">
        <v>962</v>
      </c>
      <c r="T556" s="57" t="s">
        <v>141</v>
      </c>
      <c r="U556" s="58" t="s">
        <v>962</v>
      </c>
      <c r="V556" s="57"/>
      <c r="W556" s="7"/>
      <c r="AA556" s="12">
        <v>1249791.1399999999</v>
      </c>
    </row>
    <row r="557" spans="1:27" s="6" customFormat="1" x14ac:dyDescent="0.15">
      <c r="A557" s="56" t="s">
        <v>1744</v>
      </c>
      <c r="B557" s="57" t="s">
        <v>1816</v>
      </c>
      <c r="C557" s="57" t="s">
        <v>1964</v>
      </c>
      <c r="D557" s="57" t="s">
        <v>141</v>
      </c>
      <c r="E557" s="57" t="s">
        <v>2049</v>
      </c>
      <c r="F557" s="67" t="s">
        <v>145</v>
      </c>
      <c r="G557" s="57"/>
      <c r="H557" s="57"/>
      <c r="I557" s="57" t="s">
        <v>1694</v>
      </c>
      <c r="J557" s="57" t="s">
        <v>150</v>
      </c>
      <c r="K557" s="57"/>
      <c r="L557" s="57"/>
      <c r="M557" s="57"/>
      <c r="N557" s="57"/>
      <c r="O557" s="57" t="s">
        <v>2049</v>
      </c>
      <c r="P557" s="57" t="s">
        <v>1584</v>
      </c>
      <c r="Q557" s="57">
        <f t="shared" si="10"/>
        <v>1199497.304</v>
      </c>
      <c r="R557" s="57" t="s">
        <v>2049</v>
      </c>
      <c r="S557" s="57" t="s">
        <v>2069</v>
      </c>
      <c r="T557" s="57" t="s">
        <v>141</v>
      </c>
      <c r="U557" s="57" t="s">
        <v>2069</v>
      </c>
      <c r="V557" s="57"/>
      <c r="W557" s="7"/>
      <c r="AA557" s="13">
        <v>1034049.4</v>
      </c>
    </row>
    <row r="558" spans="1:27" s="6" customFormat="1" x14ac:dyDescent="0.15">
      <c r="A558" s="56" t="s">
        <v>1744</v>
      </c>
      <c r="B558" s="57" t="s">
        <v>1817</v>
      </c>
      <c r="C558" s="57" t="s">
        <v>1965</v>
      </c>
      <c r="D558" s="57" t="s">
        <v>141</v>
      </c>
      <c r="E558" s="57" t="s">
        <v>2049</v>
      </c>
      <c r="F558" s="67" t="s">
        <v>145</v>
      </c>
      <c r="G558" s="57"/>
      <c r="H558" s="57"/>
      <c r="I558" s="57" t="s">
        <v>1694</v>
      </c>
      <c r="J558" s="57" t="s">
        <v>150</v>
      </c>
      <c r="K558" s="57"/>
      <c r="L558" s="57"/>
      <c r="M558" s="57"/>
      <c r="N558" s="57"/>
      <c r="O558" s="57" t="s">
        <v>2049</v>
      </c>
      <c r="P558" s="57" t="s">
        <v>1585</v>
      </c>
      <c r="Q558" s="57">
        <f t="shared" si="10"/>
        <v>812790.60959999997</v>
      </c>
      <c r="R558" s="57" t="s">
        <v>2049</v>
      </c>
      <c r="S558" s="57" t="s">
        <v>2070</v>
      </c>
      <c r="T558" s="57" t="s">
        <v>141</v>
      </c>
      <c r="U558" s="57" t="s">
        <v>2070</v>
      </c>
      <c r="V558" s="57"/>
      <c r="W558" s="7"/>
      <c r="AA558" s="13">
        <v>700681.56</v>
      </c>
    </row>
    <row r="559" spans="1:27" s="6" customFormat="1" x14ac:dyDescent="0.15">
      <c r="A559" s="56" t="s">
        <v>1744</v>
      </c>
      <c r="B559" s="58" t="s">
        <v>1818</v>
      </c>
      <c r="C559" s="57" t="s">
        <v>1966</v>
      </c>
      <c r="D559" s="57" t="s">
        <v>142</v>
      </c>
      <c r="E559" s="58" t="s">
        <v>220</v>
      </c>
      <c r="F559" s="68" t="s">
        <v>145</v>
      </c>
      <c r="G559" s="57"/>
      <c r="H559" s="57"/>
      <c r="I559" s="57" t="s">
        <v>1368</v>
      </c>
      <c r="J559" s="57" t="s">
        <v>150</v>
      </c>
      <c r="K559" s="57"/>
      <c r="L559" s="57"/>
      <c r="M559" s="57"/>
      <c r="N559" s="57"/>
      <c r="O559" s="58" t="s">
        <v>220</v>
      </c>
      <c r="P559" s="58" t="s">
        <v>1586</v>
      </c>
      <c r="Q559" s="57">
        <f t="shared" si="10"/>
        <v>1510329.8831999998</v>
      </c>
      <c r="R559" s="58" t="s">
        <v>220</v>
      </c>
      <c r="S559" s="58" t="s">
        <v>962</v>
      </c>
      <c r="T559" s="57" t="s">
        <v>142</v>
      </c>
      <c r="U559" s="58" t="s">
        <v>962</v>
      </c>
      <c r="V559" s="57"/>
      <c r="W559" s="7"/>
      <c r="AA559" s="13">
        <v>1302008.52</v>
      </c>
    </row>
    <row r="560" spans="1:27" s="6" customFormat="1" x14ac:dyDescent="0.15">
      <c r="A560" s="56" t="s">
        <v>1744</v>
      </c>
      <c r="B560" s="58" t="s">
        <v>1819</v>
      </c>
      <c r="C560" s="57" t="s">
        <v>1967</v>
      </c>
      <c r="D560" s="57" t="s">
        <v>141</v>
      </c>
      <c r="E560" s="58" t="s">
        <v>220</v>
      </c>
      <c r="F560" s="68" t="s">
        <v>145</v>
      </c>
      <c r="G560" s="57"/>
      <c r="H560" s="57"/>
      <c r="I560" s="57" t="s">
        <v>1331</v>
      </c>
      <c r="J560" s="57" t="s">
        <v>150</v>
      </c>
      <c r="K560" s="57"/>
      <c r="L560" s="57"/>
      <c r="M560" s="57"/>
      <c r="N560" s="57"/>
      <c r="O560" s="58" t="s">
        <v>220</v>
      </c>
      <c r="P560" s="58" t="s">
        <v>1587</v>
      </c>
      <c r="Q560" s="57">
        <f t="shared" si="10"/>
        <v>1712900.71</v>
      </c>
      <c r="R560" s="58" t="s">
        <v>220</v>
      </c>
      <c r="S560" s="58" t="s">
        <v>962</v>
      </c>
      <c r="T560" s="57" t="s">
        <v>141</v>
      </c>
      <c r="U560" s="58" t="s">
        <v>962</v>
      </c>
      <c r="V560" s="57"/>
      <c r="W560" s="7"/>
      <c r="AA560" s="17">
        <f>1712900.71/1.16</f>
        <v>1476638.5431034483</v>
      </c>
    </row>
    <row r="561" spans="1:27" s="6" customFormat="1" x14ac:dyDescent="0.15">
      <c r="A561" s="56" t="s">
        <v>1744</v>
      </c>
      <c r="B561" s="58" t="s">
        <v>1820</v>
      </c>
      <c r="C561" s="57" t="s">
        <v>1968</v>
      </c>
      <c r="D561" s="57" t="s">
        <v>141</v>
      </c>
      <c r="E561" s="58" t="s">
        <v>220</v>
      </c>
      <c r="F561" s="68" t="s">
        <v>145</v>
      </c>
      <c r="G561" s="57"/>
      <c r="H561" s="57"/>
      <c r="I561" s="57" t="s">
        <v>1398</v>
      </c>
      <c r="J561" s="57" t="s">
        <v>150</v>
      </c>
      <c r="K561" s="57"/>
      <c r="L561" s="57"/>
      <c r="M561" s="57"/>
      <c r="N561" s="57"/>
      <c r="O561" s="58" t="s">
        <v>220</v>
      </c>
      <c r="P561" s="58" t="s">
        <v>1588</v>
      </c>
      <c r="Q561" s="57">
        <f t="shared" si="10"/>
        <v>2238162.52</v>
      </c>
      <c r="R561" s="58" t="s">
        <v>220</v>
      </c>
      <c r="S561" s="58" t="s">
        <v>962</v>
      </c>
      <c r="T561" s="57" t="s">
        <v>141</v>
      </c>
      <c r="U561" s="58" t="s">
        <v>962</v>
      </c>
      <c r="V561" s="57"/>
      <c r="W561" s="7"/>
      <c r="AA561" s="17">
        <f>2238162.52/1.16</f>
        <v>1929450.4482758623</v>
      </c>
    </row>
    <row r="562" spans="1:27" s="6" customFormat="1" x14ac:dyDescent="0.15">
      <c r="A562" s="56" t="s">
        <v>1744</v>
      </c>
      <c r="B562" s="58" t="s">
        <v>1821</v>
      </c>
      <c r="C562" s="57" t="s">
        <v>1969</v>
      </c>
      <c r="D562" s="57" t="s">
        <v>141</v>
      </c>
      <c r="E562" s="57" t="s">
        <v>2050</v>
      </c>
      <c r="F562" s="67" t="s">
        <v>145</v>
      </c>
      <c r="G562" s="57"/>
      <c r="H562" s="57"/>
      <c r="I562" s="57" t="s">
        <v>1336</v>
      </c>
      <c r="J562" s="57" t="s">
        <v>150</v>
      </c>
      <c r="K562" s="57"/>
      <c r="L562" s="57"/>
      <c r="M562" s="57"/>
      <c r="N562" s="57"/>
      <c r="O562" s="57" t="s">
        <v>2050</v>
      </c>
      <c r="P562" s="57" t="s">
        <v>1589</v>
      </c>
      <c r="Q562" s="57">
        <f t="shared" si="10"/>
        <v>1511363.4</v>
      </c>
      <c r="R562" s="57" t="s">
        <v>2050</v>
      </c>
      <c r="S562" s="57" t="s">
        <v>2055</v>
      </c>
      <c r="T562" s="57" t="s">
        <v>141</v>
      </c>
      <c r="U562" s="57" t="s">
        <v>2055</v>
      </c>
      <c r="V562" s="57"/>
      <c r="W562" s="7"/>
      <c r="AA562" s="17">
        <f>1511363.4/1.16</f>
        <v>1302899.4827586208</v>
      </c>
    </row>
    <row r="563" spans="1:27" s="6" customFormat="1" x14ac:dyDescent="0.15">
      <c r="A563" s="56" t="s">
        <v>1744</v>
      </c>
      <c r="B563" s="58" t="s">
        <v>1822</v>
      </c>
      <c r="C563" s="57" t="s">
        <v>1970</v>
      </c>
      <c r="D563" s="57" t="s">
        <v>141</v>
      </c>
      <c r="E563" s="57" t="s">
        <v>2051</v>
      </c>
      <c r="F563" s="67" t="s">
        <v>145</v>
      </c>
      <c r="G563" s="57"/>
      <c r="H563" s="57"/>
      <c r="I563" s="57" t="s">
        <v>1695</v>
      </c>
      <c r="J563" s="57" t="s">
        <v>150</v>
      </c>
      <c r="K563" s="57"/>
      <c r="L563" s="57"/>
      <c r="M563" s="57"/>
      <c r="N563" s="57"/>
      <c r="O563" s="57" t="s">
        <v>2051</v>
      </c>
      <c r="P563" s="57" t="s">
        <v>1590</v>
      </c>
      <c r="Q563" s="57">
        <f t="shared" si="10"/>
        <v>182937.8812</v>
      </c>
      <c r="R563" s="57" t="s">
        <v>2051</v>
      </c>
      <c r="S563" s="57" t="s">
        <v>2071</v>
      </c>
      <c r="T563" s="57" t="s">
        <v>141</v>
      </c>
      <c r="U563" s="57" t="s">
        <v>2071</v>
      </c>
      <c r="V563" s="57"/>
      <c r="W563" s="7"/>
      <c r="AA563" s="17">
        <v>157705.07</v>
      </c>
    </row>
    <row r="564" spans="1:27" s="6" customFormat="1" x14ac:dyDescent="0.15">
      <c r="A564" s="56" t="s">
        <v>1744</v>
      </c>
      <c r="B564" s="57" t="s">
        <v>1823</v>
      </c>
      <c r="C564" s="57" t="s">
        <v>1971</v>
      </c>
      <c r="D564" s="57" t="s">
        <v>141</v>
      </c>
      <c r="E564" s="57" t="s">
        <v>2052</v>
      </c>
      <c r="F564" s="67" t="s">
        <v>145</v>
      </c>
      <c r="G564" s="57"/>
      <c r="H564" s="57"/>
      <c r="I564" s="57" t="s">
        <v>1426</v>
      </c>
      <c r="J564" s="57" t="s">
        <v>150</v>
      </c>
      <c r="K564" s="57"/>
      <c r="L564" s="57"/>
      <c r="M564" s="57"/>
      <c r="N564" s="57"/>
      <c r="O564" s="57" t="s">
        <v>2052</v>
      </c>
      <c r="P564" s="57" t="s">
        <v>1591</v>
      </c>
      <c r="Q564" s="57">
        <f t="shared" si="10"/>
        <v>1566584.93</v>
      </c>
      <c r="R564" s="57" t="s">
        <v>2052</v>
      </c>
      <c r="S564" s="57" t="s">
        <v>2072</v>
      </c>
      <c r="T564" s="57" t="s">
        <v>141</v>
      </c>
      <c r="U564" s="57" t="s">
        <v>2072</v>
      </c>
      <c r="V564" s="57"/>
      <c r="W564" s="7"/>
      <c r="AA564" s="17">
        <v>1350504.25</v>
      </c>
    </row>
    <row r="565" spans="1:27" s="6" customFormat="1" x14ac:dyDescent="0.15">
      <c r="A565" s="56" t="s">
        <v>1744</v>
      </c>
      <c r="B565" s="57" t="s">
        <v>1824</v>
      </c>
      <c r="C565" s="57" t="s">
        <v>1972</v>
      </c>
      <c r="D565" s="57" t="s">
        <v>141</v>
      </c>
      <c r="E565" s="57" t="s">
        <v>2052</v>
      </c>
      <c r="F565" s="67" t="s">
        <v>145</v>
      </c>
      <c r="G565" s="57"/>
      <c r="H565" s="57"/>
      <c r="I565" s="57" t="s">
        <v>1678</v>
      </c>
      <c r="J565" s="57" t="s">
        <v>150</v>
      </c>
      <c r="K565" s="57"/>
      <c r="L565" s="57"/>
      <c r="M565" s="57"/>
      <c r="N565" s="57"/>
      <c r="O565" s="57" t="s">
        <v>2052</v>
      </c>
      <c r="P565" s="57" t="s">
        <v>1592</v>
      </c>
      <c r="Q565" s="57">
        <f t="shared" si="10"/>
        <v>428614.55959999998</v>
      </c>
      <c r="R565" s="57" t="s">
        <v>2052</v>
      </c>
      <c r="S565" s="57" t="s">
        <v>2073</v>
      </c>
      <c r="T565" s="57" t="s">
        <v>141</v>
      </c>
      <c r="U565" s="57" t="s">
        <v>2073</v>
      </c>
      <c r="V565" s="57"/>
      <c r="W565" s="7"/>
      <c r="AA565" s="17">
        <v>369495.31</v>
      </c>
    </row>
    <row r="566" spans="1:27" s="6" customFormat="1" x14ac:dyDescent="0.15">
      <c r="A566" s="56" t="s">
        <v>1744</v>
      </c>
      <c r="B566" s="58" t="s">
        <v>1825</v>
      </c>
      <c r="C566" s="57" t="s">
        <v>1973</v>
      </c>
      <c r="D566" s="57" t="s">
        <v>141</v>
      </c>
      <c r="E566" s="57" t="s">
        <v>2052</v>
      </c>
      <c r="F566" s="67" t="s">
        <v>145</v>
      </c>
      <c r="G566" s="57"/>
      <c r="H566" s="57"/>
      <c r="I566" s="57" t="s">
        <v>1687</v>
      </c>
      <c r="J566" s="57" t="s">
        <v>150</v>
      </c>
      <c r="K566" s="57"/>
      <c r="L566" s="57"/>
      <c r="M566" s="57"/>
      <c r="N566" s="57"/>
      <c r="O566" s="57" t="s">
        <v>2052</v>
      </c>
      <c r="P566" s="57" t="s">
        <v>1593</v>
      </c>
      <c r="Q566" s="57">
        <f t="shared" si="10"/>
        <v>938738.05039999983</v>
      </c>
      <c r="R566" s="57" t="s">
        <v>2052</v>
      </c>
      <c r="S566" s="57" t="s">
        <v>2072</v>
      </c>
      <c r="T566" s="57" t="s">
        <v>141</v>
      </c>
      <c r="U566" s="57" t="s">
        <v>2072</v>
      </c>
      <c r="V566" s="57"/>
      <c r="W566" s="7"/>
      <c r="AA566" s="17">
        <v>809256.94</v>
      </c>
    </row>
    <row r="567" spans="1:27" s="6" customFormat="1" x14ac:dyDescent="0.15">
      <c r="A567" s="56" t="s">
        <v>1744</v>
      </c>
      <c r="B567" s="57" t="s">
        <v>1826</v>
      </c>
      <c r="C567" s="57" t="s">
        <v>1974</v>
      </c>
      <c r="D567" s="57" t="s">
        <v>141</v>
      </c>
      <c r="E567" s="57" t="s">
        <v>2052</v>
      </c>
      <c r="F567" s="67" t="s">
        <v>145</v>
      </c>
      <c r="G567" s="57"/>
      <c r="H567" s="57"/>
      <c r="I567" s="57" t="s">
        <v>1678</v>
      </c>
      <c r="J567" s="57" t="s">
        <v>150</v>
      </c>
      <c r="K567" s="57"/>
      <c r="L567" s="57"/>
      <c r="M567" s="57"/>
      <c r="N567" s="57"/>
      <c r="O567" s="57" t="s">
        <v>2052</v>
      </c>
      <c r="P567" s="57" t="s">
        <v>1594</v>
      </c>
      <c r="Q567" s="57">
        <f t="shared" si="10"/>
        <v>427160.8824</v>
      </c>
      <c r="R567" s="57" t="s">
        <v>2052</v>
      </c>
      <c r="S567" s="57" t="s">
        <v>2073</v>
      </c>
      <c r="T567" s="57" t="s">
        <v>141</v>
      </c>
      <c r="U567" s="57" t="s">
        <v>2073</v>
      </c>
      <c r="V567" s="57"/>
      <c r="W567" s="7"/>
      <c r="AA567" s="17">
        <v>368242.14</v>
      </c>
    </row>
    <row r="568" spans="1:27" s="6" customFormat="1" x14ac:dyDescent="0.15">
      <c r="A568" s="56" t="s">
        <v>1744</v>
      </c>
      <c r="B568" s="57" t="s">
        <v>1827</v>
      </c>
      <c r="C568" s="57" t="s">
        <v>1975</v>
      </c>
      <c r="D568" s="57" t="s">
        <v>141</v>
      </c>
      <c r="E568" s="57" t="s">
        <v>2052</v>
      </c>
      <c r="F568" s="67" t="s">
        <v>145</v>
      </c>
      <c r="G568" s="57"/>
      <c r="H568" s="57"/>
      <c r="I568" s="57" t="s">
        <v>1696</v>
      </c>
      <c r="J568" s="57" t="s">
        <v>150</v>
      </c>
      <c r="K568" s="57"/>
      <c r="L568" s="57"/>
      <c r="M568" s="57"/>
      <c r="N568" s="57"/>
      <c r="O568" s="57" t="s">
        <v>2052</v>
      </c>
      <c r="P568" s="57" t="s">
        <v>1595</v>
      </c>
      <c r="Q568" s="57">
        <f t="shared" si="10"/>
        <v>611007.91359999997</v>
      </c>
      <c r="R568" s="57" t="s">
        <v>2052</v>
      </c>
      <c r="S568" s="57" t="s">
        <v>2073</v>
      </c>
      <c r="T568" s="57" t="s">
        <v>141</v>
      </c>
      <c r="U568" s="57" t="s">
        <v>2073</v>
      </c>
      <c r="V568" s="57"/>
      <c r="W568" s="7"/>
      <c r="AA568" s="17">
        <v>526730.96</v>
      </c>
    </row>
    <row r="569" spans="1:27" s="6" customFormat="1" x14ac:dyDescent="0.15">
      <c r="A569" s="56" t="s">
        <v>1744</v>
      </c>
      <c r="B569" s="58" t="s">
        <v>1828</v>
      </c>
      <c r="C569" s="57" t="s">
        <v>1976</v>
      </c>
      <c r="D569" s="57" t="s">
        <v>141</v>
      </c>
      <c r="E569" s="57" t="s">
        <v>2052</v>
      </c>
      <c r="F569" s="67" t="s">
        <v>145</v>
      </c>
      <c r="G569" s="57"/>
      <c r="H569" s="57"/>
      <c r="I569" s="57" t="s">
        <v>1696</v>
      </c>
      <c r="J569" s="57" t="s">
        <v>150</v>
      </c>
      <c r="K569" s="57"/>
      <c r="L569" s="57"/>
      <c r="M569" s="57"/>
      <c r="N569" s="57"/>
      <c r="O569" s="57" t="s">
        <v>2052</v>
      </c>
      <c r="P569" s="57" t="s">
        <v>1596</v>
      </c>
      <c r="Q569" s="57">
        <f t="shared" si="10"/>
        <v>696592.95719999995</v>
      </c>
      <c r="R569" s="57" t="s">
        <v>2052</v>
      </c>
      <c r="S569" s="57" t="s">
        <v>2072</v>
      </c>
      <c r="T569" s="57" t="s">
        <v>141</v>
      </c>
      <c r="U569" s="57" t="s">
        <v>2072</v>
      </c>
      <c r="V569" s="57"/>
      <c r="W569" s="7"/>
      <c r="AA569" s="13">
        <v>600511.17000000004</v>
      </c>
    </row>
    <row r="570" spans="1:27" s="6" customFormat="1" x14ac:dyDescent="0.15">
      <c r="A570" s="56" t="s">
        <v>1744</v>
      </c>
      <c r="B570" s="58" t="s">
        <v>1829</v>
      </c>
      <c r="C570" s="57" t="s">
        <v>1977</v>
      </c>
      <c r="D570" s="57" t="s">
        <v>141</v>
      </c>
      <c r="E570" s="57" t="s">
        <v>2052</v>
      </c>
      <c r="F570" s="67" t="s">
        <v>145</v>
      </c>
      <c r="G570" s="57"/>
      <c r="H570" s="57"/>
      <c r="I570" s="57" t="s">
        <v>1429</v>
      </c>
      <c r="J570" s="57" t="s">
        <v>150</v>
      </c>
      <c r="K570" s="57"/>
      <c r="L570" s="57"/>
      <c r="M570" s="57"/>
      <c r="N570" s="57"/>
      <c r="O570" s="57" t="s">
        <v>2052</v>
      </c>
      <c r="P570" s="57" t="s">
        <v>1597</v>
      </c>
      <c r="Q570" s="57">
        <f t="shared" si="10"/>
        <v>412863.89399999997</v>
      </c>
      <c r="R570" s="57" t="s">
        <v>2052</v>
      </c>
      <c r="S570" s="57" t="s">
        <v>2074</v>
      </c>
      <c r="T570" s="57" t="s">
        <v>141</v>
      </c>
      <c r="U570" s="57" t="s">
        <v>2074</v>
      </c>
      <c r="V570" s="57"/>
      <c r="W570" s="7"/>
      <c r="AA570" s="13">
        <v>355917.15</v>
      </c>
    </row>
    <row r="571" spans="1:27" s="6" customFormat="1" x14ac:dyDescent="0.15">
      <c r="A571" s="56" t="s">
        <v>1744</v>
      </c>
      <c r="B571" s="57" t="s">
        <v>1830</v>
      </c>
      <c r="C571" s="57" t="s">
        <v>1978</v>
      </c>
      <c r="D571" s="57" t="s">
        <v>141</v>
      </c>
      <c r="E571" s="57" t="s">
        <v>2052</v>
      </c>
      <c r="F571" s="67" t="s">
        <v>145</v>
      </c>
      <c r="G571" s="57"/>
      <c r="H571" s="57"/>
      <c r="I571" s="57" t="s">
        <v>1697</v>
      </c>
      <c r="J571" s="57" t="s">
        <v>150</v>
      </c>
      <c r="K571" s="57"/>
      <c r="L571" s="57"/>
      <c r="M571" s="57"/>
      <c r="N571" s="57"/>
      <c r="O571" s="57" t="s">
        <v>2052</v>
      </c>
      <c r="P571" s="57" t="s">
        <v>1598</v>
      </c>
      <c r="Q571" s="57">
        <f t="shared" si="10"/>
        <v>1406785.8935999998</v>
      </c>
      <c r="R571" s="57" t="s">
        <v>2052</v>
      </c>
      <c r="S571" s="57" t="s">
        <v>2075</v>
      </c>
      <c r="T571" s="57" t="s">
        <v>141</v>
      </c>
      <c r="U571" s="57" t="s">
        <v>2075</v>
      </c>
      <c r="V571" s="57"/>
      <c r="W571" s="7"/>
      <c r="AA571" s="17">
        <v>1212746.46</v>
      </c>
    </row>
    <row r="572" spans="1:27" s="6" customFormat="1" x14ac:dyDescent="0.15">
      <c r="A572" s="56" t="s">
        <v>1744</v>
      </c>
      <c r="B572" s="57" t="s">
        <v>1831</v>
      </c>
      <c r="C572" s="57" t="s">
        <v>1979</v>
      </c>
      <c r="D572" s="57" t="s">
        <v>141</v>
      </c>
      <c r="E572" s="57" t="s">
        <v>2052</v>
      </c>
      <c r="F572" s="67" t="s">
        <v>145</v>
      </c>
      <c r="G572" s="57"/>
      <c r="H572" s="57"/>
      <c r="I572" s="57" t="s">
        <v>1697</v>
      </c>
      <c r="J572" s="57" t="s">
        <v>150</v>
      </c>
      <c r="K572" s="57"/>
      <c r="L572" s="57"/>
      <c r="M572" s="57"/>
      <c r="N572" s="57"/>
      <c r="O572" s="57" t="s">
        <v>2052</v>
      </c>
      <c r="P572" s="57" t="s">
        <v>1599</v>
      </c>
      <c r="Q572" s="57">
        <f t="shared" si="10"/>
        <v>221968.07639999999</v>
      </c>
      <c r="R572" s="57" t="s">
        <v>2052</v>
      </c>
      <c r="S572" s="57" t="s">
        <v>2073</v>
      </c>
      <c r="T572" s="57" t="s">
        <v>141</v>
      </c>
      <c r="U572" s="57" t="s">
        <v>2073</v>
      </c>
      <c r="V572" s="57"/>
      <c r="W572" s="7"/>
      <c r="AA572" s="17">
        <v>191351.79</v>
      </c>
    </row>
    <row r="573" spans="1:27" s="6" customFormat="1" x14ac:dyDescent="0.15">
      <c r="A573" s="56" t="s">
        <v>1744</v>
      </c>
      <c r="B573" s="58" t="s">
        <v>1748</v>
      </c>
      <c r="C573" s="57" t="s">
        <v>1980</v>
      </c>
      <c r="D573" s="57" t="s">
        <v>141</v>
      </c>
      <c r="E573" s="57" t="s">
        <v>2052</v>
      </c>
      <c r="F573" s="67" t="s">
        <v>145</v>
      </c>
      <c r="G573" s="57"/>
      <c r="H573" s="57"/>
      <c r="I573" s="57" t="s">
        <v>1698</v>
      </c>
      <c r="J573" s="57" t="s">
        <v>150</v>
      </c>
      <c r="K573" s="57"/>
      <c r="L573" s="57"/>
      <c r="M573" s="57"/>
      <c r="N573" s="57"/>
      <c r="O573" s="57" t="s">
        <v>2052</v>
      </c>
      <c r="P573" s="57" t="s">
        <v>1600</v>
      </c>
      <c r="Q573" s="57">
        <f t="shared" si="10"/>
        <v>749749.20319999999</v>
      </c>
      <c r="R573" s="57" t="s">
        <v>2052</v>
      </c>
      <c r="S573" s="57" t="s">
        <v>2072</v>
      </c>
      <c r="T573" s="57" t="s">
        <v>141</v>
      </c>
      <c r="U573" s="57" t="s">
        <v>2072</v>
      </c>
      <c r="V573" s="57"/>
      <c r="W573" s="7"/>
      <c r="AA573" s="17">
        <v>646335.52</v>
      </c>
    </row>
    <row r="574" spans="1:27" s="6" customFormat="1" x14ac:dyDescent="0.15">
      <c r="A574" s="56" t="s">
        <v>1744</v>
      </c>
      <c r="B574" s="58" t="s">
        <v>1832</v>
      </c>
      <c r="C574" s="57" t="s">
        <v>1981</v>
      </c>
      <c r="D574" s="57" t="s">
        <v>141</v>
      </c>
      <c r="E574" s="57" t="s">
        <v>2052</v>
      </c>
      <c r="F574" s="67" t="s">
        <v>145</v>
      </c>
      <c r="G574" s="57"/>
      <c r="H574" s="57"/>
      <c r="I574" s="57" t="s">
        <v>1331</v>
      </c>
      <c r="J574" s="57" t="s">
        <v>150</v>
      </c>
      <c r="K574" s="57"/>
      <c r="L574" s="57"/>
      <c r="M574" s="57"/>
      <c r="N574" s="57"/>
      <c r="O574" s="57" t="s">
        <v>2052</v>
      </c>
      <c r="P574" s="57" t="s">
        <v>1601</v>
      </c>
      <c r="Q574" s="57">
        <f t="shared" si="10"/>
        <v>365335.96799999994</v>
      </c>
      <c r="R574" s="57" t="s">
        <v>2052</v>
      </c>
      <c r="S574" s="57" t="s">
        <v>2076</v>
      </c>
      <c r="T574" s="57" t="s">
        <v>141</v>
      </c>
      <c r="U574" s="57" t="s">
        <v>2076</v>
      </c>
      <c r="V574" s="57"/>
      <c r="W574" s="7"/>
      <c r="AA574" s="17">
        <v>314944.8</v>
      </c>
    </row>
    <row r="575" spans="1:27" s="6" customFormat="1" x14ac:dyDescent="0.15">
      <c r="A575" s="56" t="s">
        <v>1744</v>
      </c>
      <c r="B575" s="57" t="s">
        <v>1833</v>
      </c>
      <c r="C575" s="57" t="s">
        <v>1982</v>
      </c>
      <c r="D575" s="57" t="s">
        <v>141</v>
      </c>
      <c r="E575" s="57" t="s">
        <v>2052</v>
      </c>
      <c r="F575" s="67" t="s">
        <v>145</v>
      </c>
      <c r="G575" s="57"/>
      <c r="H575" s="57"/>
      <c r="I575" s="57" t="s">
        <v>1699</v>
      </c>
      <c r="J575" s="57" t="s">
        <v>150</v>
      </c>
      <c r="K575" s="57"/>
      <c r="L575" s="57"/>
      <c r="M575" s="57"/>
      <c r="N575" s="57"/>
      <c r="O575" s="57" t="s">
        <v>2052</v>
      </c>
      <c r="P575" s="57" t="s">
        <v>1602</v>
      </c>
      <c r="Q575" s="57">
        <f t="shared" si="10"/>
        <v>3626921.2731999997</v>
      </c>
      <c r="R575" s="57" t="s">
        <v>2052</v>
      </c>
      <c r="S575" s="57" t="s">
        <v>2074</v>
      </c>
      <c r="T575" s="57" t="s">
        <v>141</v>
      </c>
      <c r="U575" s="57" t="s">
        <v>2074</v>
      </c>
      <c r="V575" s="57"/>
      <c r="W575" s="7"/>
      <c r="AA575" s="17">
        <v>3126656.27</v>
      </c>
    </row>
    <row r="576" spans="1:27" s="6" customFormat="1" x14ac:dyDescent="0.15">
      <c r="A576" s="56" t="s">
        <v>1744</v>
      </c>
      <c r="B576" s="58" t="s">
        <v>1748</v>
      </c>
      <c r="C576" s="57" t="s">
        <v>1983</v>
      </c>
      <c r="D576" s="57" t="s">
        <v>141</v>
      </c>
      <c r="E576" s="57" t="s">
        <v>2052</v>
      </c>
      <c r="F576" s="67" t="s">
        <v>145</v>
      </c>
      <c r="G576" s="57"/>
      <c r="H576" s="57"/>
      <c r="I576" s="57" t="s">
        <v>1700</v>
      </c>
      <c r="J576" s="57" t="s">
        <v>150</v>
      </c>
      <c r="K576" s="57"/>
      <c r="L576" s="57"/>
      <c r="M576" s="57"/>
      <c r="N576" s="57"/>
      <c r="O576" s="57" t="s">
        <v>2052</v>
      </c>
      <c r="P576" s="57" t="s">
        <v>1603</v>
      </c>
      <c r="Q576" s="57">
        <f t="shared" si="10"/>
        <v>1994856.2571999999</v>
      </c>
      <c r="R576" s="57" t="s">
        <v>2052</v>
      </c>
      <c r="S576" s="57" t="s">
        <v>2072</v>
      </c>
      <c r="T576" s="57" t="s">
        <v>141</v>
      </c>
      <c r="U576" s="57" t="s">
        <v>2072</v>
      </c>
      <c r="V576" s="57"/>
      <c r="W576" s="7"/>
      <c r="AA576" s="17">
        <v>1719703.67</v>
      </c>
    </row>
    <row r="577" spans="1:27" s="6" customFormat="1" x14ac:dyDescent="0.15">
      <c r="A577" s="56" t="s">
        <v>1744</v>
      </c>
      <c r="B577" s="58" t="s">
        <v>1834</v>
      </c>
      <c r="C577" s="57" t="s">
        <v>1984</v>
      </c>
      <c r="D577" s="57" t="s">
        <v>141</v>
      </c>
      <c r="E577" s="57" t="s">
        <v>2052</v>
      </c>
      <c r="F577" s="67" t="s">
        <v>145</v>
      </c>
      <c r="G577" s="57"/>
      <c r="H577" s="57"/>
      <c r="I577" s="57" t="s">
        <v>1700</v>
      </c>
      <c r="J577" s="57" t="s">
        <v>150</v>
      </c>
      <c r="K577" s="57"/>
      <c r="L577" s="57"/>
      <c r="M577" s="57"/>
      <c r="N577" s="57"/>
      <c r="O577" s="57" t="s">
        <v>2052</v>
      </c>
      <c r="P577" s="57" t="s">
        <v>1604</v>
      </c>
      <c r="Q577" s="57">
        <f t="shared" si="10"/>
        <v>387492.43199999997</v>
      </c>
      <c r="R577" s="57" t="s">
        <v>2052</v>
      </c>
      <c r="S577" s="57" t="s">
        <v>2073</v>
      </c>
      <c r="T577" s="57" t="s">
        <v>141</v>
      </c>
      <c r="U577" s="57" t="s">
        <v>2073</v>
      </c>
      <c r="V577" s="57"/>
      <c r="W577" s="7"/>
      <c r="AA577" s="17">
        <v>334045.2</v>
      </c>
    </row>
    <row r="578" spans="1:27" s="6" customFormat="1" x14ac:dyDescent="0.15">
      <c r="A578" s="56" t="s">
        <v>1744</v>
      </c>
      <c r="B578" s="58" t="s">
        <v>1835</v>
      </c>
      <c r="C578" s="57" t="s">
        <v>1985</v>
      </c>
      <c r="D578" s="57" t="s">
        <v>141</v>
      </c>
      <c r="E578" s="57" t="s">
        <v>2052</v>
      </c>
      <c r="F578" s="67" t="s">
        <v>145</v>
      </c>
      <c r="G578" s="57"/>
      <c r="H578" s="57"/>
      <c r="I578" s="57" t="s">
        <v>1700</v>
      </c>
      <c r="J578" s="57" t="s">
        <v>150</v>
      </c>
      <c r="K578" s="57"/>
      <c r="L578" s="57"/>
      <c r="M578" s="57"/>
      <c r="N578" s="57"/>
      <c r="O578" s="57" t="s">
        <v>2052</v>
      </c>
      <c r="P578" s="57" t="s">
        <v>1605</v>
      </c>
      <c r="Q578" s="57">
        <f t="shared" si="10"/>
        <v>940916.33319999999</v>
      </c>
      <c r="R578" s="57" t="s">
        <v>2052</v>
      </c>
      <c r="S578" s="58" t="s">
        <v>2057</v>
      </c>
      <c r="T578" s="57" t="s">
        <v>141</v>
      </c>
      <c r="U578" s="58" t="s">
        <v>2057</v>
      </c>
      <c r="V578" s="57"/>
      <c r="W578" s="7"/>
      <c r="AA578" s="17">
        <v>811134.77</v>
      </c>
    </row>
    <row r="579" spans="1:27" s="6" customFormat="1" x14ac:dyDescent="0.15">
      <c r="A579" s="56" t="s">
        <v>1744</v>
      </c>
      <c r="B579" s="58" t="s">
        <v>1836</v>
      </c>
      <c r="C579" s="57" t="s">
        <v>1986</v>
      </c>
      <c r="D579" s="57" t="s">
        <v>141</v>
      </c>
      <c r="E579" s="57" t="s">
        <v>2052</v>
      </c>
      <c r="F579" s="67" t="s">
        <v>145</v>
      </c>
      <c r="G579" s="57"/>
      <c r="H579" s="57"/>
      <c r="I579" s="57" t="s">
        <v>1701</v>
      </c>
      <c r="J579" s="57" t="s">
        <v>150</v>
      </c>
      <c r="K579" s="57"/>
      <c r="L579" s="57"/>
      <c r="M579" s="57"/>
      <c r="N579" s="57"/>
      <c r="O579" s="57" t="s">
        <v>2052</v>
      </c>
      <c r="P579" s="57" t="s">
        <v>1606</v>
      </c>
      <c r="Q579" s="57">
        <f t="shared" si="10"/>
        <v>150265.40239999999</v>
      </c>
      <c r="R579" s="57" t="s">
        <v>2052</v>
      </c>
      <c r="S579" s="57" t="s">
        <v>2073</v>
      </c>
      <c r="T579" s="57" t="s">
        <v>141</v>
      </c>
      <c r="U579" s="57" t="s">
        <v>2073</v>
      </c>
      <c r="V579" s="57"/>
      <c r="W579" s="7"/>
      <c r="AA579" s="17">
        <v>129539.14</v>
      </c>
    </row>
    <row r="580" spans="1:27" s="6" customFormat="1" x14ac:dyDescent="0.15">
      <c r="A580" s="56" t="s">
        <v>1744</v>
      </c>
      <c r="B580" s="58" t="s">
        <v>1837</v>
      </c>
      <c r="C580" s="57" t="s">
        <v>1987</v>
      </c>
      <c r="D580" s="57" t="s">
        <v>141</v>
      </c>
      <c r="E580" s="57" t="s">
        <v>2052</v>
      </c>
      <c r="F580" s="67" t="s">
        <v>145</v>
      </c>
      <c r="G580" s="57"/>
      <c r="H580" s="57"/>
      <c r="I580" s="57" t="s">
        <v>1698</v>
      </c>
      <c r="J580" s="57" t="s">
        <v>150</v>
      </c>
      <c r="K580" s="57"/>
      <c r="L580" s="57"/>
      <c r="M580" s="57"/>
      <c r="N580" s="57"/>
      <c r="O580" s="57" t="s">
        <v>2052</v>
      </c>
      <c r="P580" s="57" t="s">
        <v>1607</v>
      </c>
      <c r="Q580" s="57">
        <f t="shared" si="10"/>
        <v>852208.38399999996</v>
      </c>
      <c r="R580" s="57" t="s">
        <v>2052</v>
      </c>
      <c r="S580" s="57" t="s">
        <v>2072</v>
      </c>
      <c r="T580" s="57" t="s">
        <v>141</v>
      </c>
      <c r="U580" s="57" t="s">
        <v>2072</v>
      </c>
      <c r="V580" s="57"/>
      <c r="W580" s="7"/>
      <c r="AA580" s="17">
        <v>734662.4</v>
      </c>
    </row>
    <row r="581" spans="1:27" s="6" customFormat="1" x14ac:dyDescent="0.15">
      <c r="A581" s="56" t="s">
        <v>1744</v>
      </c>
      <c r="B581" s="57" t="s">
        <v>1838</v>
      </c>
      <c r="C581" s="57" t="s">
        <v>1988</v>
      </c>
      <c r="D581" s="57" t="s">
        <v>141</v>
      </c>
      <c r="E581" s="57" t="s">
        <v>2053</v>
      </c>
      <c r="F581" s="67" t="s">
        <v>145</v>
      </c>
      <c r="G581" s="57"/>
      <c r="H581" s="57"/>
      <c r="I581" s="57" t="s">
        <v>1702</v>
      </c>
      <c r="J581" s="57" t="s">
        <v>150</v>
      </c>
      <c r="K581" s="57"/>
      <c r="L581" s="57"/>
      <c r="M581" s="57"/>
      <c r="N581" s="57"/>
      <c r="O581" s="57" t="s">
        <v>2053</v>
      </c>
      <c r="P581" s="57" t="s">
        <v>1608</v>
      </c>
      <c r="Q581" s="57">
        <f t="shared" si="10"/>
        <v>436555.93119999999</v>
      </c>
      <c r="R581" s="57" t="s">
        <v>2053</v>
      </c>
      <c r="S581" s="57" t="s">
        <v>2077</v>
      </c>
      <c r="T581" s="57" t="s">
        <v>141</v>
      </c>
      <c r="U581" s="57" t="s">
        <v>2077</v>
      </c>
      <c r="V581" s="57"/>
      <c r="W581" s="7"/>
      <c r="AA581" s="17">
        <v>376341.32</v>
      </c>
    </row>
    <row r="582" spans="1:27" s="6" customFormat="1" x14ac:dyDescent="0.15">
      <c r="A582" s="56" t="s">
        <v>1744</v>
      </c>
      <c r="B582" s="58" t="s">
        <v>1839</v>
      </c>
      <c r="C582" s="57" t="s">
        <v>1989</v>
      </c>
      <c r="D582" s="57" t="s">
        <v>141</v>
      </c>
      <c r="E582" s="57" t="s">
        <v>2054</v>
      </c>
      <c r="F582" s="67" t="s">
        <v>145</v>
      </c>
      <c r="G582" s="57"/>
      <c r="H582" s="57"/>
      <c r="I582" s="57" t="s">
        <v>1354</v>
      </c>
      <c r="J582" s="57" t="s">
        <v>150</v>
      </c>
      <c r="K582" s="57"/>
      <c r="L582" s="57"/>
      <c r="M582" s="57"/>
      <c r="N582" s="57"/>
      <c r="O582" s="57" t="s">
        <v>2054</v>
      </c>
      <c r="P582" s="57" t="s">
        <v>1609</v>
      </c>
      <c r="Q582" s="57">
        <f t="shared" si="10"/>
        <v>769433.2548</v>
      </c>
      <c r="R582" s="57" t="s">
        <v>2054</v>
      </c>
      <c r="S582" s="57" t="s">
        <v>2078</v>
      </c>
      <c r="T582" s="57" t="s">
        <v>141</v>
      </c>
      <c r="U582" s="57" t="s">
        <v>2078</v>
      </c>
      <c r="V582" s="57"/>
      <c r="W582" s="7"/>
      <c r="AA582" s="17">
        <v>663304.53</v>
      </c>
    </row>
    <row r="583" spans="1:27" s="6" customFormat="1" x14ac:dyDescent="0.15">
      <c r="A583" s="56" t="s">
        <v>1744</v>
      </c>
      <c r="B583" s="58" t="s">
        <v>1748</v>
      </c>
      <c r="C583" s="57" t="s">
        <v>1990</v>
      </c>
      <c r="D583" s="57" t="s">
        <v>141</v>
      </c>
      <c r="E583" s="57" t="s">
        <v>2054</v>
      </c>
      <c r="F583" s="67" t="s">
        <v>145</v>
      </c>
      <c r="G583" s="57"/>
      <c r="H583" s="57"/>
      <c r="I583" s="57" t="s">
        <v>1354</v>
      </c>
      <c r="J583" s="57" t="s">
        <v>150</v>
      </c>
      <c r="K583" s="57"/>
      <c r="L583" s="57"/>
      <c r="M583" s="57"/>
      <c r="N583" s="57"/>
      <c r="O583" s="57" t="s">
        <v>2054</v>
      </c>
      <c r="P583" s="57" t="s">
        <v>1610</v>
      </c>
      <c r="Q583" s="57">
        <f t="shared" si="10"/>
        <v>468385.21759999997</v>
      </c>
      <c r="R583" s="57" t="s">
        <v>2054</v>
      </c>
      <c r="S583" s="57" t="s">
        <v>2079</v>
      </c>
      <c r="T583" s="57" t="s">
        <v>141</v>
      </c>
      <c r="U583" s="57" t="s">
        <v>2079</v>
      </c>
      <c r="V583" s="57"/>
      <c r="W583" s="7"/>
      <c r="AA583" s="17">
        <v>403780.36</v>
      </c>
    </row>
    <row r="584" spans="1:27" s="6" customFormat="1" x14ac:dyDescent="0.15">
      <c r="A584" s="56" t="s">
        <v>1744</v>
      </c>
      <c r="B584" s="58" t="s">
        <v>1840</v>
      </c>
      <c r="C584" s="57" t="s">
        <v>1991</v>
      </c>
      <c r="D584" s="57" t="s">
        <v>141</v>
      </c>
      <c r="E584" s="57" t="s">
        <v>2054</v>
      </c>
      <c r="F584" s="67" t="s">
        <v>145</v>
      </c>
      <c r="G584" s="57"/>
      <c r="H584" s="57"/>
      <c r="I584" s="57" t="s">
        <v>1678</v>
      </c>
      <c r="J584" s="57" t="s">
        <v>150</v>
      </c>
      <c r="K584" s="57"/>
      <c r="L584" s="57"/>
      <c r="M584" s="57"/>
      <c r="N584" s="57"/>
      <c r="O584" s="57" t="s">
        <v>2054</v>
      </c>
      <c r="P584" s="57" t="s">
        <v>1611</v>
      </c>
      <c r="Q584" s="57">
        <f t="shared" si="10"/>
        <v>813134.35239999997</v>
      </c>
      <c r="R584" s="57" t="s">
        <v>2054</v>
      </c>
      <c r="S584" s="57" t="s">
        <v>2078</v>
      </c>
      <c r="T584" s="57" t="s">
        <v>141</v>
      </c>
      <c r="U584" s="57" t="s">
        <v>2078</v>
      </c>
      <c r="V584" s="57"/>
      <c r="W584" s="7"/>
      <c r="AA584" s="17">
        <v>700977.89</v>
      </c>
    </row>
    <row r="585" spans="1:27" s="6" customFormat="1" x14ac:dyDescent="0.15">
      <c r="A585" s="56" t="s">
        <v>1744</v>
      </c>
      <c r="B585" s="58" t="s">
        <v>1841</v>
      </c>
      <c r="C585" s="57" t="s">
        <v>1992</v>
      </c>
      <c r="D585" s="57" t="s">
        <v>141</v>
      </c>
      <c r="E585" s="57" t="s">
        <v>2054</v>
      </c>
      <c r="F585" s="67" t="s">
        <v>145</v>
      </c>
      <c r="G585" s="57"/>
      <c r="H585" s="57"/>
      <c r="I585" s="57" t="s">
        <v>1668</v>
      </c>
      <c r="J585" s="57" t="s">
        <v>150</v>
      </c>
      <c r="K585" s="57"/>
      <c r="L585" s="57"/>
      <c r="M585" s="57"/>
      <c r="N585" s="57"/>
      <c r="O585" s="57" t="s">
        <v>2054</v>
      </c>
      <c r="P585" s="57" t="s">
        <v>1612</v>
      </c>
      <c r="Q585" s="57">
        <f t="shared" si="10"/>
        <v>454350.00639999995</v>
      </c>
      <c r="R585" s="57" t="s">
        <v>2054</v>
      </c>
      <c r="S585" s="57" t="s">
        <v>2079</v>
      </c>
      <c r="T585" s="57" t="s">
        <v>141</v>
      </c>
      <c r="U585" s="57" t="s">
        <v>2079</v>
      </c>
      <c r="V585" s="57"/>
      <c r="W585" s="7"/>
      <c r="AA585" s="17">
        <v>391681.04</v>
      </c>
    </row>
    <row r="586" spans="1:27" s="6" customFormat="1" x14ac:dyDescent="0.15">
      <c r="A586" s="56" t="s">
        <v>1744</v>
      </c>
      <c r="B586" s="58" t="s">
        <v>1754</v>
      </c>
      <c r="C586" s="57" t="s">
        <v>1993</v>
      </c>
      <c r="D586" s="57" t="s">
        <v>141</v>
      </c>
      <c r="E586" s="57" t="s">
        <v>2054</v>
      </c>
      <c r="F586" s="67" t="s">
        <v>145</v>
      </c>
      <c r="G586" s="57"/>
      <c r="H586" s="57"/>
      <c r="I586" s="57" t="s">
        <v>1668</v>
      </c>
      <c r="J586" s="57" t="s">
        <v>150</v>
      </c>
      <c r="K586" s="57"/>
      <c r="L586" s="57"/>
      <c r="M586" s="57"/>
      <c r="N586" s="57"/>
      <c r="O586" s="57" t="s">
        <v>2054</v>
      </c>
      <c r="P586" s="57" t="s">
        <v>1613</v>
      </c>
      <c r="Q586" s="57">
        <f t="shared" si="10"/>
        <v>695876.40199999989</v>
      </c>
      <c r="R586" s="57" t="s">
        <v>2054</v>
      </c>
      <c r="S586" s="57" t="s">
        <v>2080</v>
      </c>
      <c r="T586" s="57" t="s">
        <v>141</v>
      </c>
      <c r="U586" s="57" t="s">
        <v>2080</v>
      </c>
      <c r="V586" s="57"/>
      <c r="W586" s="7"/>
      <c r="AA586" s="17">
        <v>599893.44999999995</v>
      </c>
    </row>
    <row r="587" spans="1:27" s="6" customFormat="1" x14ac:dyDescent="0.15">
      <c r="A587" s="56" t="s">
        <v>1744</v>
      </c>
      <c r="B587" s="58" t="s">
        <v>1842</v>
      </c>
      <c r="C587" s="57" t="s">
        <v>1994</v>
      </c>
      <c r="D587" s="57" t="s">
        <v>141</v>
      </c>
      <c r="E587" s="57" t="s">
        <v>2054</v>
      </c>
      <c r="F587" s="67" t="s">
        <v>145</v>
      </c>
      <c r="G587" s="57"/>
      <c r="H587" s="57"/>
      <c r="I587" s="57" t="s">
        <v>1668</v>
      </c>
      <c r="J587" s="57" t="s">
        <v>150</v>
      </c>
      <c r="K587" s="57"/>
      <c r="L587" s="57"/>
      <c r="M587" s="57"/>
      <c r="N587" s="57"/>
      <c r="O587" s="57" t="s">
        <v>2054</v>
      </c>
      <c r="P587" s="57" t="s">
        <v>1614</v>
      </c>
      <c r="Q587" s="57">
        <f t="shared" si="10"/>
        <v>1444639.6864</v>
      </c>
      <c r="R587" s="57" t="s">
        <v>2054</v>
      </c>
      <c r="S587" s="58" t="s">
        <v>112</v>
      </c>
      <c r="T587" s="57" t="s">
        <v>141</v>
      </c>
      <c r="U587" s="58" t="s">
        <v>112</v>
      </c>
      <c r="V587" s="57"/>
      <c r="W587" s="7"/>
      <c r="AA587" s="17">
        <v>1245379.04</v>
      </c>
    </row>
    <row r="588" spans="1:27" s="6" customFormat="1" x14ac:dyDescent="0.15">
      <c r="A588" s="56" t="s">
        <v>1744</v>
      </c>
      <c r="B588" s="58" t="s">
        <v>1843</v>
      </c>
      <c r="C588" s="57" t="s">
        <v>1995</v>
      </c>
      <c r="D588" s="57" t="s">
        <v>142</v>
      </c>
      <c r="E588" s="57" t="s">
        <v>219</v>
      </c>
      <c r="F588" s="68" t="s">
        <v>145</v>
      </c>
      <c r="G588" s="57"/>
      <c r="H588" s="57"/>
      <c r="I588" s="57" t="s">
        <v>1665</v>
      </c>
      <c r="J588" s="57" t="s">
        <v>150</v>
      </c>
      <c r="K588" s="57"/>
      <c r="L588" s="57"/>
      <c r="M588" s="57"/>
      <c r="N588" s="57"/>
      <c r="O588" s="57" t="s">
        <v>219</v>
      </c>
      <c r="P588" s="57" t="s">
        <v>1615</v>
      </c>
      <c r="Q588" s="57">
        <f t="shared" si="10"/>
        <v>112615.7</v>
      </c>
      <c r="R588" s="57" t="s">
        <v>219</v>
      </c>
      <c r="S588" s="58" t="s">
        <v>962</v>
      </c>
      <c r="T588" s="57" t="s">
        <v>142</v>
      </c>
      <c r="U588" s="58" t="s">
        <v>962</v>
      </c>
      <c r="V588" s="57"/>
      <c r="W588" s="7"/>
      <c r="AA588" s="17">
        <v>97082.5</v>
      </c>
    </row>
    <row r="589" spans="1:27" s="6" customFormat="1" x14ac:dyDescent="0.15">
      <c r="A589" s="56" t="s">
        <v>1744</v>
      </c>
      <c r="B589" s="58" t="s">
        <v>1844</v>
      </c>
      <c r="C589" s="58" t="s">
        <v>1996</v>
      </c>
      <c r="D589" s="57" t="s">
        <v>142</v>
      </c>
      <c r="E589" s="57" t="s">
        <v>219</v>
      </c>
      <c r="F589" s="68" t="s">
        <v>145</v>
      </c>
      <c r="G589" s="57"/>
      <c r="H589" s="57"/>
      <c r="I589" s="57" t="s">
        <v>1460</v>
      </c>
      <c r="J589" s="57" t="s">
        <v>150</v>
      </c>
      <c r="K589" s="57"/>
      <c r="L589" s="57"/>
      <c r="M589" s="57"/>
      <c r="N589" s="57"/>
      <c r="O589" s="57" t="s">
        <v>219</v>
      </c>
      <c r="P589" s="57" t="s">
        <v>1616</v>
      </c>
      <c r="Q589" s="57">
        <f t="shared" si="10"/>
        <v>380897.93639999995</v>
      </c>
      <c r="R589" s="57" t="s">
        <v>219</v>
      </c>
      <c r="S589" s="58" t="s">
        <v>962</v>
      </c>
      <c r="T589" s="57" t="s">
        <v>142</v>
      </c>
      <c r="U589" s="58" t="s">
        <v>962</v>
      </c>
      <c r="V589" s="57"/>
      <c r="W589" s="7"/>
      <c r="AA589" s="14">
        <v>328360.28999999998</v>
      </c>
    </row>
    <row r="590" spans="1:27" s="6" customFormat="1" x14ac:dyDescent="0.15">
      <c r="A590" s="56" t="s">
        <v>1744</v>
      </c>
      <c r="B590" s="58" t="s">
        <v>1845</v>
      </c>
      <c r="C590" s="58" t="s">
        <v>1997</v>
      </c>
      <c r="D590" s="57" t="s">
        <v>142</v>
      </c>
      <c r="E590" s="57" t="s">
        <v>219</v>
      </c>
      <c r="F590" s="68" t="s">
        <v>145</v>
      </c>
      <c r="G590" s="57"/>
      <c r="H590" s="57"/>
      <c r="I590" s="57" t="s">
        <v>1425</v>
      </c>
      <c r="J590" s="57" t="s">
        <v>150</v>
      </c>
      <c r="K590" s="57"/>
      <c r="L590" s="57"/>
      <c r="M590" s="57"/>
      <c r="N590" s="57"/>
      <c r="O590" s="57" t="s">
        <v>219</v>
      </c>
      <c r="P590" s="57" t="s">
        <v>1617</v>
      </c>
      <c r="Q590" s="57">
        <f t="shared" si="10"/>
        <v>263854.54424000002</v>
      </c>
      <c r="R590" s="57" t="s">
        <v>219</v>
      </c>
      <c r="S590" s="58" t="s">
        <v>962</v>
      </c>
      <c r="T590" s="57" t="s">
        <v>142</v>
      </c>
      <c r="U590" s="58" t="s">
        <v>962</v>
      </c>
      <c r="V590" s="57"/>
      <c r="W590" s="7"/>
      <c r="AA590" s="14">
        <v>227460.81400000001</v>
      </c>
    </row>
    <row r="591" spans="1:27" s="6" customFormat="1" x14ac:dyDescent="0.15">
      <c r="A591" s="56" t="s">
        <v>1744</v>
      </c>
      <c r="B591" s="58" t="s">
        <v>1846</v>
      </c>
      <c r="C591" s="58" t="s">
        <v>1998</v>
      </c>
      <c r="D591" s="57" t="s">
        <v>142</v>
      </c>
      <c r="E591" s="57" t="s">
        <v>219</v>
      </c>
      <c r="F591" s="68" t="s">
        <v>145</v>
      </c>
      <c r="G591" s="57"/>
      <c r="H591" s="57"/>
      <c r="I591" s="57" t="s">
        <v>1703</v>
      </c>
      <c r="J591" s="57" t="s">
        <v>150</v>
      </c>
      <c r="K591" s="57"/>
      <c r="L591" s="57"/>
      <c r="M591" s="57"/>
      <c r="N591" s="57"/>
      <c r="O591" s="57" t="s">
        <v>219</v>
      </c>
      <c r="P591" s="57" t="s">
        <v>1618</v>
      </c>
      <c r="Q591" s="57">
        <f t="shared" si="10"/>
        <v>424535.89519999991</v>
      </c>
      <c r="R591" s="57" t="s">
        <v>219</v>
      </c>
      <c r="S591" s="58" t="s">
        <v>962</v>
      </c>
      <c r="T591" s="57" t="s">
        <v>142</v>
      </c>
      <c r="U591" s="58" t="s">
        <v>962</v>
      </c>
      <c r="V591" s="57"/>
      <c r="W591" s="7"/>
      <c r="AA591" s="14">
        <v>365979.22</v>
      </c>
    </row>
    <row r="592" spans="1:27" s="6" customFormat="1" x14ac:dyDescent="0.15">
      <c r="A592" s="56" t="s">
        <v>1744</v>
      </c>
      <c r="B592" s="58" t="s">
        <v>1847</v>
      </c>
      <c r="C592" s="58" t="s">
        <v>1999</v>
      </c>
      <c r="D592" s="57" t="s">
        <v>142</v>
      </c>
      <c r="E592" s="57" t="s">
        <v>219</v>
      </c>
      <c r="F592" s="68" t="s">
        <v>145</v>
      </c>
      <c r="G592" s="57"/>
      <c r="H592" s="57"/>
      <c r="I592" s="57" t="s">
        <v>1704</v>
      </c>
      <c r="J592" s="57" t="s">
        <v>150</v>
      </c>
      <c r="K592" s="57"/>
      <c r="L592" s="57"/>
      <c r="M592" s="57"/>
      <c r="N592" s="57"/>
      <c r="O592" s="57" t="s">
        <v>219</v>
      </c>
      <c r="P592" s="57" t="s">
        <v>1619</v>
      </c>
      <c r="Q592" s="57">
        <f t="shared" si="10"/>
        <v>162239.76919999998</v>
      </c>
      <c r="R592" s="57" t="s">
        <v>219</v>
      </c>
      <c r="S592" s="58" t="s">
        <v>962</v>
      </c>
      <c r="T592" s="57" t="s">
        <v>142</v>
      </c>
      <c r="U592" s="58" t="s">
        <v>962</v>
      </c>
      <c r="V592" s="57"/>
      <c r="W592" s="7"/>
      <c r="AA592" s="14">
        <v>139861.87</v>
      </c>
    </row>
    <row r="593" spans="1:27" s="6" customFormat="1" x14ac:dyDescent="0.15">
      <c r="A593" s="56" t="s">
        <v>1744</v>
      </c>
      <c r="B593" s="58" t="s">
        <v>1848</v>
      </c>
      <c r="C593" s="70" t="s">
        <v>2000</v>
      </c>
      <c r="D593" s="57" t="s">
        <v>142</v>
      </c>
      <c r="E593" s="57" t="s">
        <v>219</v>
      </c>
      <c r="F593" s="68" t="s">
        <v>145</v>
      </c>
      <c r="G593" s="57"/>
      <c r="H593" s="57"/>
      <c r="I593" s="57" t="s">
        <v>1382</v>
      </c>
      <c r="J593" s="57" t="s">
        <v>150</v>
      </c>
      <c r="K593" s="57"/>
      <c r="L593" s="57"/>
      <c r="M593" s="57"/>
      <c r="N593" s="57"/>
      <c r="O593" s="57" t="s">
        <v>219</v>
      </c>
      <c r="P593" s="57" t="s">
        <v>1620</v>
      </c>
      <c r="Q593" s="57">
        <f t="shared" si="10"/>
        <v>206003.28639999998</v>
      </c>
      <c r="R593" s="57" t="s">
        <v>219</v>
      </c>
      <c r="S593" s="58" t="s">
        <v>2081</v>
      </c>
      <c r="T593" s="57" t="s">
        <v>142</v>
      </c>
      <c r="U593" s="58" t="s">
        <v>2081</v>
      </c>
      <c r="V593" s="57"/>
      <c r="W593" s="7"/>
      <c r="AA593" s="14">
        <v>177589.04</v>
      </c>
    </row>
    <row r="594" spans="1:27" s="6" customFormat="1" x14ac:dyDescent="0.15">
      <c r="A594" s="56" t="s">
        <v>1744</v>
      </c>
      <c r="B594" s="58" t="s">
        <v>1849</v>
      </c>
      <c r="C594" s="58" t="s">
        <v>2001</v>
      </c>
      <c r="D594" s="57" t="s">
        <v>142</v>
      </c>
      <c r="E594" s="57" t="s">
        <v>219</v>
      </c>
      <c r="F594" s="68" t="s">
        <v>145</v>
      </c>
      <c r="G594" s="57"/>
      <c r="H594" s="57"/>
      <c r="I594" s="57" t="s">
        <v>1705</v>
      </c>
      <c r="J594" s="57" t="s">
        <v>150</v>
      </c>
      <c r="K594" s="57"/>
      <c r="L594" s="57"/>
      <c r="M594" s="57"/>
      <c r="N594" s="57"/>
      <c r="O594" s="57" t="s">
        <v>219</v>
      </c>
      <c r="P594" s="57" t="s">
        <v>1621</v>
      </c>
      <c r="Q594" s="57">
        <f t="shared" si="10"/>
        <v>1309896.1395999999</v>
      </c>
      <c r="R594" s="57" t="s">
        <v>219</v>
      </c>
      <c r="S594" s="58" t="s">
        <v>1507</v>
      </c>
      <c r="T594" s="57" t="s">
        <v>142</v>
      </c>
      <c r="U594" s="58" t="s">
        <v>1507</v>
      </c>
      <c r="V594" s="57"/>
      <c r="W594" s="7"/>
      <c r="AA594" s="12">
        <v>1129220.81</v>
      </c>
    </row>
    <row r="595" spans="1:27" s="6" customFormat="1" x14ac:dyDescent="0.15">
      <c r="A595" s="56" t="s">
        <v>1744</v>
      </c>
      <c r="B595" s="58" t="s">
        <v>1850</v>
      </c>
      <c r="C595" s="57" t="s">
        <v>2002</v>
      </c>
      <c r="D595" s="57" t="s">
        <v>142</v>
      </c>
      <c r="E595" s="57" t="s">
        <v>219</v>
      </c>
      <c r="F595" s="68" t="s">
        <v>145</v>
      </c>
      <c r="G595" s="57"/>
      <c r="H595" s="57"/>
      <c r="I595" s="57" t="s">
        <v>1426</v>
      </c>
      <c r="J595" s="57" t="s">
        <v>150</v>
      </c>
      <c r="K595" s="57"/>
      <c r="L595" s="57"/>
      <c r="M595" s="57"/>
      <c r="N595" s="57"/>
      <c r="O595" s="57" t="s">
        <v>219</v>
      </c>
      <c r="P595" s="57" t="s">
        <v>1622</v>
      </c>
      <c r="Q595" s="57">
        <f t="shared" si="10"/>
        <v>759429.97159999993</v>
      </c>
      <c r="R595" s="57" t="s">
        <v>219</v>
      </c>
      <c r="S595" s="58" t="s">
        <v>2081</v>
      </c>
      <c r="T595" s="57" t="s">
        <v>142</v>
      </c>
      <c r="U595" s="58" t="s">
        <v>2081</v>
      </c>
      <c r="V595" s="57"/>
      <c r="W595" s="7"/>
      <c r="AA595" s="12">
        <v>654681.01</v>
      </c>
    </row>
    <row r="596" spans="1:27" s="6" customFormat="1" x14ac:dyDescent="0.15">
      <c r="A596" s="56" t="s">
        <v>1744</v>
      </c>
      <c r="B596" s="58" t="s">
        <v>1851</v>
      </c>
      <c r="C596" s="58" t="s">
        <v>2003</v>
      </c>
      <c r="D596" s="57" t="s">
        <v>142</v>
      </c>
      <c r="E596" s="57" t="s">
        <v>219</v>
      </c>
      <c r="F596" s="68"/>
      <c r="G596" s="57"/>
      <c r="H596" s="57"/>
      <c r="I596" s="57" t="s">
        <v>1706</v>
      </c>
      <c r="J596" s="57" t="s">
        <v>150</v>
      </c>
      <c r="K596" s="57"/>
      <c r="L596" s="57"/>
      <c r="M596" s="57"/>
      <c r="N596" s="57"/>
      <c r="O596" s="57" t="s">
        <v>219</v>
      </c>
      <c r="P596" s="57" t="s">
        <v>1623</v>
      </c>
      <c r="Q596" s="57">
        <f t="shared" si="10"/>
        <v>1195687.3419999999</v>
      </c>
      <c r="R596" s="57" t="s">
        <v>219</v>
      </c>
      <c r="S596" s="58" t="s">
        <v>2082</v>
      </c>
      <c r="T596" s="57" t="s">
        <v>142</v>
      </c>
      <c r="U596" s="58" t="s">
        <v>2082</v>
      </c>
      <c r="V596" s="57"/>
      <c r="W596" s="7"/>
      <c r="AA596" s="12">
        <v>1030764.95</v>
      </c>
    </row>
    <row r="597" spans="1:27" s="6" customFormat="1" x14ac:dyDescent="0.15">
      <c r="A597" s="56" t="s">
        <v>1744</v>
      </c>
      <c r="B597" s="58" t="s">
        <v>1852</v>
      </c>
      <c r="C597" s="58" t="s">
        <v>2004</v>
      </c>
      <c r="D597" s="57" t="s">
        <v>142</v>
      </c>
      <c r="E597" s="57" t="s">
        <v>219</v>
      </c>
      <c r="F597" s="68" t="s">
        <v>145</v>
      </c>
      <c r="G597" s="57"/>
      <c r="H597" s="57"/>
      <c r="I597" s="57" t="s">
        <v>1704</v>
      </c>
      <c r="J597" s="57" t="s">
        <v>150</v>
      </c>
      <c r="K597" s="57"/>
      <c r="L597" s="57"/>
      <c r="M597" s="57"/>
      <c r="N597" s="57"/>
      <c r="O597" s="57" t="s">
        <v>219</v>
      </c>
      <c r="P597" s="57" t="s">
        <v>1624</v>
      </c>
      <c r="Q597" s="57">
        <f t="shared" si="10"/>
        <v>2964299.8599999994</v>
      </c>
      <c r="R597" s="57" t="s">
        <v>219</v>
      </c>
      <c r="S597" s="58" t="s">
        <v>2081</v>
      </c>
      <c r="T597" s="57" t="s">
        <v>142</v>
      </c>
      <c r="U597" s="58" t="s">
        <v>2081</v>
      </c>
      <c r="V597" s="57"/>
      <c r="W597" s="7"/>
      <c r="AA597" s="17">
        <f>2964299.86/1.16</f>
        <v>2555430.9137931033</v>
      </c>
    </row>
    <row r="598" spans="1:27" s="6" customFormat="1" x14ac:dyDescent="0.15">
      <c r="A598" s="56" t="s">
        <v>1744</v>
      </c>
      <c r="B598" s="58" t="s">
        <v>1853</v>
      </c>
      <c r="C598" s="58" t="s">
        <v>2005</v>
      </c>
      <c r="D598" s="57" t="s">
        <v>141</v>
      </c>
      <c r="E598" s="57" t="s">
        <v>219</v>
      </c>
      <c r="F598" s="68" t="s">
        <v>145</v>
      </c>
      <c r="G598" s="57"/>
      <c r="H598" s="57"/>
      <c r="I598" s="57" t="s">
        <v>1707</v>
      </c>
      <c r="J598" s="57" t="s">
        <v>150</v>
      </c>
      <c r="K598" s="57"/>
      <c r="L598" s="57"/>
      <c r="M598" s="57"/>
      <c r="N598" s="57"/>
      <c r="O598" s="57" t="s">
        <v>219</v>
      </c>
      <c r="P598" s="57" t="s">
        <v>1625</v>
      </c>
      <c r="Q598" s="57">
        <f t="shared" si="10"/>
        <v>1425610.0023999999</v>
      </c>
      <c r="R598" s="57" t="s">
        <v>219</v>
      </c>
      <c r="S598" s="58" t="s">
        <v>1507</v>
      </c>
      <c r="T598" s="57" t="s">
        <v>141</v>
      </c>
      <c r="U598" s="58" t="s">
        <v>1507</v>
      </c>
      <c r="V598" s="57"/>
      <c r="W598" s="7"/>
      <c r="AA598" s="18">
        <v>1228974.1399999999</v>
      </c>
    </row>
    <row r="599" spans="1:27" s="6" customFormat="1" x14ac:dyDescent="0.15">
      <c r="A599" s="56" t="s">
        <v>1744</v>
      </c>
      <c r="B599" s="58" t="s">
        <v>1854</v>
      </c>
      <c r="C599" s="58" t="s">
        <v>2006</v>
      </c>
      <c r="D599" s="57" t="s">
        <v>141</v>
      </c>
      <c r="E599" s="57" t="s">
        <v>219</v>
      </c>
      <c r="F599" s="68" t="s">
        <v>145</v>
      </c>
      <c r="G599" s="57"/>
      <c r="H599" s="57"/>
      <c r="I599" s="57" t="s">
        <v>1669</v>
      </c>
      <c r="J599" s="57" t="s">
        <v>150</v>
      </c>
      <c r="K599" s="57"/>
      <c r="L599" s="57"/>
      <c r="M599" s="57"/>
      <c r="N599" s="57"/>
      <c r="O599" s="57" t="s">
        <v>219</v>
      </c>
      <c r="P599" s="57" t="s">
        <v>1626</v>
      </c>
      <c r="Q599" s="57">
        <f t="shared" si="10"/>
        <v>995455.75</v>
      </c>
      <c r="R599" s="57" t="s">
        <v>219</v>
      </c>
      <c r="S599" s="58" t="s">
        <v>2081</v>
      </c>
      <c r="T599" s="57" t="s">
        <v>141</v>
      </c>
      <c r="U599" s="58" t="s">
        <v>2081</v>
      </c>
      <c r="V599" s="57"/>
      <c r="W599" s="7"/>
      <c r="AA599" s="12">
        <f>995455.75/1.16</f>
        <v>858151.50862068974</v>
      </c>
    </row>
    <row r="600" spans="1:27" s="6" customFormat="1" x14ac:dyDescent="0.15">
      <c r="A600" s="56" t="s">
        <v>1744</v>
      </c>
      <c r="B600" s="58" t="s">
        <v>1855</v>
      </c>
      <c r="C600" s="57" t="s">
        <v>2007</v>
      </c>
      <c r="D600" s="57" t="s">
        <v>141</v>
      </c>
      <c r="E600" s="57" t="s">
        <v>219</v>
      </c>
      <c r="F600" s="68" t="s">
        <v>145</v>
      </c>
      <c r="G600" s="57"/>
      <c r="H600" s="57"/>
      <c r="I600" s="57" t="s">
        <v>1708</v>
      </c>
      <c r="J600" s="57" t="s">
        <v>150</v>
      </c>
      <c r="K600" s="57"/>
      <c r="L600" s="57"/>
      <c r="M600" s="57"/>
      <c r="N600" s="57"/>
      <c r="O600" s="57" t="s">
        <v>219</v>
      </c>
      <c r="P600" s="57" t="s">
        <v>1627</v>
      </c>
      <c r="Q600" s="57">
        <f t="shared" si="10"/>
        <v>1593137.57</v>
      </c>
      <c r="R600" s="57" t="s">
        <v>219</v>
      </c>
      <c r="S600" s="58" t="s">
        <v>1507</v>
      </c>
      <c r="T600" s="57" t="s">
        <v>141</v>
      </c>
      <c r="U600" s="58" t="s">
        <v>1507</v>
      </c>
      <c r="V600" s="57"/>
      <c r="W600" s="7"/>
      <c r="AA600" s="12">
        <f>1593137.57/1.16</f>
        <v>1373394.4568965519</v>
      </c>
    </row>
    <row r="601" spans="1:27" s="6" customFormat="1" x14ac:dyDescent="0.15">
      <c r="A601" s="56" t="s">
        <v>1744</v>
      </c>
      <c r="B601" s="58" t="s">
        <v>1856</v>
      </c>
      <c r="C601" s="58" t="s">
        <v>2008</v>
      </c>
      <c r="D601" s="57" t="s">
        <v>141</v>
      </c>
      <c r="E601" s="57" t="s">
        <v>219</v>
      </c>
      <c r="F601" s="68" t="s">
        <v>145</v>
      </c>
      <c r="G601" s="57"/>
      <c r="H601" s="57"/>
      <c r="I601" s="57" t="s">
        <v>1709</v>
      </c>
      <c r="J601" s="57" t="s">
        <v>150</v>
      </c>
      <c r="K601" s="57"/>
      <c r="L601" s="57"/>
      <c r="M601" s="57"/>
      <c r="N601" s="57"/>
      <c r="O601" s="57" t="s">
        <v>219</v>
      </c>
      <c r="P601" s="57" t="s">
        <v>1628</v>
      </c>
      <c r="Q601" s="57">
        <f t="shared" si="10"/>
        <v>910425.48</v>
      </c>
      <c r="R601" s="57" t="s">
        <v>219</v>
      </c>
      <c r="S601" s="58" t="s">
        <v>2083</v>
      </c>
      <c r="T601" s="57" t="s">
        <v>141</v>
      </c>
      <c r="U601" s="58" t="s">
        <v>2083</v>
      </c>
      <c r="V601" s="57"/>
      <c r="W601" s="7"/>
      <c r="AA601" s="12">
        <f>910425.48/1.16</f>
        <v>784849.55172413797</v>
      </c>
    </row>
    <row r="602" spans="1:27" s="6" customFormat="1" x14ac:dyDescent="0.15">
      <c r="A602" s="56" t="s">
        <v>1744</v>
      </c>
      <c r="B602" s="58" t="s">
        <v>1857</v>
      </c>
      <c r="C602" s="58" t="s">
        <v>2009</v>
      </c>
      <c r="D602" s="57" t="s">
        <v>141</v>
      </c>
      <c r="E602" s="57" t="s">
        <v>219</v>
      </c>
      <c r="F602" s="68" t="s">
        <v>145</v>
      </c>
      <c r="G602" s="57"/>
      <c r="H602" s="57"/>
      <c r="I602" s="57" t="s">
        <v>1690</v>
      </c>
      <c r="J602" s="57" t="s">
        <v>150</v>
      </c>
      <c r="K602" s="57"/>
      <c r="L602" s="57"/>
      <c r="M602" s="57"/>
      <c r="N602" s="57"/>
      <c r="O602" s="57" t="s">
        <v>219</v>
      </c>
      <c r="P602" s="57" t="s">
        <v>1629</v>
      </c>
      <c r="Q602" s="57">
        <f t="shared" si="10"/>
        <v>353023.70480000001</v>
      </c>
      <c r="R602" s="57" t="s">
        <v>219</v>
      </c>
      <c r="S602" s="58" t="s">
        <v>1507</v>
      </c>
      <c r="T602" s="57" t="s">
        <v>141</v>
      </c>
      <c r="U602" s="58" t="s">
        <v>1507</v>
      </c>
      <c r="V602" s="57"/>
      <c r="W602" s="7"/>
      <c r="AA602" s="19">
        <v>304330.78000000003</v>
      </c>
    </row>
    <row r="603" spans="1:27" s="6" customFormat="1" x14ac:dyDescent="0.15">
      <c r="A603" s="56" t="s">
        <v>1744</v>
      </c>
      <c r="B603" s="58" t="s">
        <v>1858</v>
      </c>
      <c r="C603" s="58" t="s">
        <v>2010</v>
      </c>
      <c r="D603" s="57" t="s">
        <v>142</v>
      </c>
      <c r="E603" s="57" t="s">
        <v>219</v>
      </c>
      <c r="F603" s="68" t="s">
        <v>145</v>
      </c>
      <c r="G603" s="57"/>
      <c r="H603" s="57"/>
      <c r="I603" s="57" t="s">
        <v>1378</v>
      </c>
      <c r="J603" s="57" t="s">
        <v>150</v>
      </c>
      <c r="K603" s="57"/>
      <c r="L603" s="57"/>
      <c r="M603" s="57"/>
      <c r="N603" s="57"/>
      <c r="O603" s="57" t="s">
        <v>219</v>
      </c>
      <c r="P603" s="57" t="s">
        <v>1630</v>
      </c>
      <c r="Q603" s="57">
        <f t="shared" si="10"/>
        <v>851517.43999999994</v>
      </c>
      <c r="R603" s="57" t="s">
        <v>219</v>
      </c>
      <c r="S603" s="58" t="s">
        <v>2084</v>
      </c>
      <c r="T603" s="57" t="s">
        <v>142</v>
      </c>
      <c r="U603" s="58" t="s">
        <v>2084</v>
      </c>
      <c r="V603" s="57"/>
      <c r="W603" s="7"/>
      <c r="AA603" s="12">
        <f>851517.44/1.16</f>
        <v>734066.75862068962</v>
      </c>
    </row>
    <row r="604" spans="1:27" s="6" customFormat="1" x14ac:dyDescent="0.15">
      <c r="A604" s="56" t="s">
        <v>1744</v>
      </c>
      <c r="B604" s="58" t="s">
        <v>1859</v>
      </c>
      <c r="C604" s="58" t="s">
        <v>2011</v>
      </c>
      <c r="D604" s="57" t="s">
        <v>142</v>
      </c>
      <c r="E604" s="57" t="s">
        <v>219</v>
      </c>
      <c r="F604" s="68" t="s">
        <v>145</v>
      </c>
      <c r="G604" s="57"/>
      <c r="H604" s="57"/>
      <c r="I604" s="57" t="s">
        <v>1378</v>
      </c>
      <c r="J604" s="57" t="s">
        <v>150</v>
      </c>
      <c r="K604" s="57"/>
      <c r="L604" s="57"/>
      <c r="M604" s="57"/>
      <c r="N604" s="57"/>
      <c r="O604" s="57" t="s">
        <v>219</v>
      </c>
      <c r="P604" s="57" t="s">
        <v>1631</v>
      </c>
      <c r="Q604" s="57">
        <f t="shared" si="10"/>
        <v>423710.10279999999</v>
      </c>
      <c r="R604" s="57" t="s">
        <v>219</v>
      </c>
      <c r="S604" s="58" t="s">
        <v>2084</v>
      </c>
      <c r="T604" s="57" t="s">
        <v>142</v>
      </c>
      <c r="U604" s="58" t="s">
        <v>2084</v>
      </c>
      <c r="V604" s="57"/>
      <c r="W604" s="7"/>
      <c r="AA604" s="13">
        <v>365267.33</v>
      </c>
    </row>
    <row r="605" spans="1:27" s="6" customFormat="1" x14ac:dyDescent="0.15">
      <c r="A605" s="56" t="s">
        <v>1744</v>
      </c>
      <c r="B605" s="58" t="s">
        <v>1860</v>
      </c>
      <c r="C605" s="58" t="s">
        <v>2012</v>
      </c>
      <c r="D605" s="57" t="s">
        <v>141</v>
      </c>
      <c r="E605" s="57" t="s">
        <v>219</v>
      </c>
      <c r="F605" s="68" t="s">
        <v>145</v>
      </c>
      <c r="G605" s="57"/>
      <c r="H605" s="57"/>
      <c r="I605" s="57" t="s">
        <v>1426</v>
      </c>
      <c r="J605" s="57" t="s">
        <v>150</v>
      </c>
      <c r="K605" s="57"/>
      <c r="L605" s="57"/>
      <c r="M605" s="57"/>
      <c r="N605" s="57"/>
      <c r="O605" s="57" t="s">
        <v>219</v>
      </c>
      <c r="P605" s="57" t="s">
        <v>1632</v>
      </c>
      <c r="Q605" s="57">
        <f t="shared" si="10"/>
        <v>871679.97</v>
      </c>
      <c r="R605" s="57" t="s">
        <v>219</v>
      </c>
      <c r="S605" s="58" t="s">
        <v>2085</v>
      </c>
      <c r="T605" s="57" t="s">
        <v>141</v>
      </c>
      <c r="U605" s="58" t="s">
        <v>2085</v>
      </c>
      <c r="V605" s="57"/>
      <c r="W605" s="7"/>
      <c r="AA605" s="18">
        <v>751448.25</v>
      </c>
    </row>
    <row r="606" spans="1:27" s="6" customFormat="1" x14ac:dyDescent="0.15">
      <c r="A606" s="56" t="s">
        <v>1744</v>
      </c>
      <c r="B606" s="58" t="s">
        <v>1861</v>
      </c>
      <c r="C606" s="57" t="s">
        <v>2013</v>
      </c>
      <c r="D606" s="57" t="s">
        <v>141</v>
      </c>
      <c r="E606" s="57" t="s">
        <v>219</v>
      </c>
      <c r="F606" s="68" t="s">
        <v>145</v>
      </c>
      <c r="G606" s="57"/>
      <c r="H606" s="57"/>
      <c r="I606" s="57" t="s">
        <v>1710</v>
      </c>
      <c r="J606" s="57" t="s">
        <v>150</v>
      </c>
      <c r="K606" s="57"/>
      <c r="L606" s="57"/>
      <c r="M606" s="57"/>
      <c r="N606" s="57"/>
      <c r="O606" s="57" t="s">
        <v>219</v>
      </c>
      <c r="P606" s="57" t="s">
        <v>1633</v>
      </c>
      <c r="Q606" s="57">
        <f t="shared" si="10"/>
        <v>622695.6327999999</v>
      </c>
      <c r="R606" s="57" t="s">
        <v>219</v>
      </c>
      <c r="S606" s="58" t="s">
        <v>2082</v>
      </c>
      <c r="T606" s="57" t="s">
        <v>141</v>
      </c>
      <c r="U606" s="58" t="s">
        <v>2082</v>
      </c>
      <c r="V606" s="57"/>
      <c r="W606" s="7"/>
      <c r="AA606" s="18">
        <v>536806.57999999996</v>
      </c>
    </row>
    <row r="607" spans="1:27" s="6" customFormat="1" x14ac:dyDescent="0.15">
      <c r="A607" s="56" t="s">
        <v>1744</v>
      </c>
      <c r="B607" s="57" t="s">
        <v>1862</v>
      </c>
      <c r="C607" s="57" t="s">
        <v>2014</v>
      </c>
      <c r="D607" s="57" t="s">
        <v>142</v>
      </c>
      <c r="E607" s="57" t="s">
        <v>219</v>
      </c>
      <c r="F607" s="68" t="s">
        <v>145</v>
      </c>
      <c r="G607" s="57"/>
      <c r="H607" s="57"/>
      <c r="I607" s="57" t="s">
        <v>1711</v>
      </c>
      <c r="J607" s="57" t="s">
        <v>150</v>
      </c>
      <c r="K607" s="57"/>
      <c r="L607" s="57"/>
      <c r="M607" s="57"/>
      <c r="N607" s="57"/>
      <c r="O607" s="57" t="s">
        <v>219</v>
      </c>
      <c r="P607" s="57" t="s">
        <v>1634</v>
      </c>
      <c r="Q607" s="57">
        <f t="shared" si="10"/>
        <v>1990525.8263999999</v>
      </c>
      <c r="R607" s="57" t="s">
        <v>219</v>
      </c>
      <c r="S607" s="57" t="s">
        <v>2086</v>
      </c>
      <c r="T607" s="57" t="s">
        <v>142</v>
      </c>
      <c r="U607" s="57" t="s">
        <v>2086</v>
      </c>
      <c r="V607" s="57"/>
      <c r="W607" s="7"/>
      <c r="AA607" s="18">
        <v>1715970.54</v>
      </c>
    </row>
    <row r="608" spans="1:27" s="6" customFormat="1" x14ac:dyDescent="0.15">
      <c r="A608" s="56" t="s">
        <v>1744</v>
      </c>
      <c r="B608" s="58" t="s">
        <v>1863</v>
      </c>
      <c r="C608" s="58" t="s">
        <v>2015</v>
      </c>
      <c r="D608" s="57" t="s">
        <v>142</v>
      </c>
      <c r="E608" s="57" t="s">
        <v>219</v>
      </c>
      <c r="F608" s="68" t="s">
        <v>145</v>
      </c>
      <c r="G608" s="57"/>
      <c r="H608" s="57"/>
      <c r="I608" s="57" t="s">
        <v>1426</v>
      </c>
      <c r="J608" s="57" t="s">
        <v>150</v>
      </c>
      <c r="K608" s="57"/>
      <c r="L608" s="57"/>
      <c r="M608" s="57"/>
      <c r="N608" s="57"/>
      <c r="O608" s="57" t="s">
        <v>219</v>
      </c>
      <c r="P608" s="57" t="s">
        <v>1635</v>
      </c>
      <c r="Q608" s="57">
        <f t="shared" si="10"/>
        <v>835932.62119999994</v>
      </c>
      <c r="R608" s="57" t="s">
        <v>219</v>
      </c>
      <c r="S608" s="58" t="s">
        <v>2083</v>
      </c>
      <c r="T608" s="57" t="s">
        <v>142</v>
      </c>
      <c r="U608" s="58" t="s">
        <v>2083</v>
      </c>
      <c r="V608" s="57"/>
      <c r="W608" s="7"/>
      <c r="AA608" s="12">
        <v>720631.57</v>
      </c>
    </row>
    <row r="609" spans="1:27" s="6" customFormat="1" x14ac:dyDescent="0.15">
      <c r="A609" s="56" t="s">
        <v>1744</v>
      </c>
      <c r="B609" s="58" t="s">
        <v>1864</v>
      </c>
      <c r="C609" s="58" t="s">
        <v>2016</v>
      </c>
      <c r="D609" s="57" t="s">
        <v>142</v>
      </c>
      <c r="E609" s="57" t="s">
        <v>219</v>
      </c>
      <c r="F609" s="68" t="s">
        <v>145</v>
      </c>
      <c r="G609" s="57"/>
      <c r="H609" s="57"/>
      <c r="I609" s="57" t="s">
        <v>1426</v>
      </c>
      <c r="J609" s="57" t="s">
        <v>150</v>
      </c>
      <c r="K609" s="57"/>
      <c r="L609" s="57"/>
      <c r="M609" s="57"/>
      <c r="N609" s="57"/>
      <c r="O609" s="57" t="s">
        <v>219</v>
      </c>
      <c r="P609" s="57" t="s">
        <v>1636</v>
      </c>
      <c r="Q609" s="57">
        <f t="shared" si="10"/>
        <v>254140.09639999998</v>
      </c>
      <c r="R609" s="57" t="s">
        <v>219</v>
      </c>
      <c r="S609" s="58" t="s">
        <v>2083</v>
      </c>
      <c r="T609" s="57" t="s">
        <v>142</v>
      </c>
      <c r="U609" s="58" t="s">
        <v>2083</v>
      </c>
      <c r="V609" s="57"/>
      <c r="W609" s="7"/>
      <c r="AA609" s="12">
        <v>219086.29</v>
      </c>
    </row>
    <row r="610" spans="1:27" s="6" customFormat="1" x14ac:dyDescent="0.15">
      <c r="A610" s="56" t="s">
        <v>1744</v>
      </c>
      <c r="B610" s="58" t="s">
        <v>1754</v>
      </c>
      <c r="C610" s="58" t="s">
        <v>2017</v>
      </c>
      <c r="D610" s="57" t="s">
        <v>142</v>
      </c>
      <c r="E610" s="57" t="s">
        <v>219</v>
      </c>
      <c r="F610" s="68" t="s">
        <v>145</v>
      </c>
      <c r="G610" s="57"/>
      <c r="H610" s="57"/>
      <c r="I610" s="57" t="s">
        <v>1426</v>
      </c>
      <c r="J610" s="57" t="s">
        <v>150</v>
      </c>
      <c r="K610" s="57"/>
      <c r="L610" s="57"/>
      <c r="M610" s="57"/>
      <c r="N610" s="57"/>
      <c r="O610" s="57" t="s">
        <v>219</v>
      </c>
      <c r="P610" s="57" t="s">
        <v>1637</v>
      </c>
      <c r="Q610" s="57">
        <f t="shared" si="10"/>
        <v>292905.85799999995</v>
      </c>
      <c r="R610" s="57" t="s">
        <v>219</v>
      </c>
      <c r="S610" s="58" t="s">
        <v>2085</v>
      </c>
      <c r="T610" s="57" t="s">
        <v>142</v>
      </c>
      <c r="U610" s="58" t="s">
        <v>2085</v>
      </c>
      <c r="V610" s="57"/>
      <c r="W610" s="7"/>
      <c r="AA610" s="12">
        <v>252505.05</v>
      </c>
    </row>
    <row r="611" spans="1:27" s="6" customFormat="1" x14ac:dyDescent="0.15">
      <c r="A611" s="56" t="s">
        <v>1744</v>
      </c>
      <c r="B611" s="58" t="s">
        <v>1865</v>
      </c>
      <c r="C611" s="58" t="s">
        <v>2018</v>
      </c>
      <c r="D611" s="57" t="s">
        <v>142</v>
      </c>
      <c r="E611" s="57" t="s">
        <v>219</v>
      </c>
      <c r="F611" s="68" t="s">
        <v>145</v>
      </c>
      <c r="G611" s="57"/>
      <c r="H611" s="57"/>
      <c r="I611" s="57" t="s">
        <v>1328</v>
      </c>
      <c r="J611" s="57" t="s">
        <v>150</v>
      </c>
      <c r="K611" s="57"/>
      <c r="L611" s="57"/>
      <c r="M611" s="57"/>
      <c r="N611" s="57"/>
      <c r="O611" s="57" t="s">
        <v>219</v>
      </c>
      <c r="P611" s="57" t="s">
        <v>1638</v>
      </c>
      <c r="Q611" s="57">
        <f t="shared" si="10"/>
        <v>322211.95879999996</v>
      </c>
      <c r="R611" s="57" t="s">
        <v>219</v>
      </c>
      <c r="S611" s="58" t="s">
        <v>2087</v>
      </c>
      <c r="T611" s="57" t="s">
        <v>142</v>
      </c>
      <c r="U611" s="58" t="s">
        <v>2087</v>
      </c>
      <c r="V611" s="57"/>
      <c r="W611" s="7"/>
      <c r="AA611" s="12">
        <v>277768.93</v>
      </c>
    </row>
    <row r="612" spans="1:27" s="6" customFormat="1" x14ac:dyDescent="0.15">
      <c r="A612" s="56" t="s">
        <v>1744</v>
      </c>
      <c r="B612" s="58" t="s">
        <v>1866</v>
      </c>
      <c r="C612" s="57" t="s">
        <v>2019</v>
      </c>
      <c r="D612" s="57" t="s">
        <v>142</v>
      </c>
      <c r="E612" s="57" t="s">
        <v>219</v>
      </c>
      <c r="F612" s="68" t="s">
        <v>145</v>
      </c>
      <c r="G612" s="57"/>
      <c r="H612" s="57"/>
      <c r="I612" s="57" t="s">
        <v>1419</v>
      </c>
      <c r="J612" s="57" t="s">
        <v>150</v>
      </c>
      <c r="K612" s="57"/>
      <c r="L612" s="57"/>
      <c r="M612" s="57"/>
      <c r="N612" s="57"/>
      <c r="O612" s="57" t="s">
        <v>219</v>
      </c>
      <c r="P612" s="57" t="s">
        <v>1639</v>
      </c>
      <c r="Q612" s="57">
        <f t="shared" ref="Q612:Q637" si="11">AA612*1.16</f>
        <v>173070.1672</v>
      </c>
      <c r="R612" s="57" t="s">
        <v>219</v>
      </c>
      <c r="S612" s="58" t="s">
        <v>962</v>
      </c>
      <c r="T612" s="57" t="s">
        <v>142</v>
      </c>
      <c r="U612" s="58" t="s">
        <v>962</v>
      </c>
      <c r="V612" s="57"/>
      <c r="W612" s="7"/>
      <c r="AA612" s="12">
        <v>149198.42000000001</v>
      </c>
    </row>
    <row r="613" spans="1:27" s="6" customFormat="1" x14ac:dyDescent="0.15">
      <c r="A613" s="56" t="s">
        <v>1744</v>
      </c>
      <c r="B613" s="58" t="s">
        <v>1867</v>
      </c>
      <c r="C613" s="57" t="s">
        <v>2020</v>
      </c>
      <c r="D613" s="57" t="s">
        <v>142</v>
      </c>
      <c r="E613" s="57" t="s">
        <v>219</v>
      </c>
      <c r="F613" s="68" t="s">
        <v>145</v>
      </c>
      <c r="G613" s="57"/>
      <c r="H613" s="57"/>
      <c r="I613" s="57" t="s">
        <v>1707</v>
      </c>
      <c r="J613" s="57" t="s">
        <v>150</v>
      </c>
      <c r="K613" s="57"/>
      <c r="L613" s="57"/>
      <c r="M613" s="57"/>
      <c r="N613" s="57"/>
      <c r="O613" s="57" t="s">
        <v>219</v>
      </c>
      <c r="P613" s="57" t="s">
        <v>1640</v>
      </c>
      <c r="Q613" s="57">
        <f t="shared" si="11"/>
        <v>1651401.45</v>
      </c>
      <c r="R613" s="57" t="s">
        <v>219</v>
      </c>
      <c r="S613" s="57" t="s">
        <v>2082</v>
      </c>
      <c r="T613" s="57" t="s">
        <v>142</v>
      </c>
      <c r="U613" s="57" t="s">
        <v>2082</v>
      </c>
      <c r="V613" s="57"/>
      <c r="W613" s="7"/>
      <c r="AA613" s="12">
        <f>1651401.45/1.16</f>
        <v>1423621.9396551724</v>
      </c>
    </row>
    <row r="614" spans="1:27" s="6" customFormat="1" x14ac:dyDescent="0.15">
      <c r="A614" s="56" t="s">
        <v>1744</v>
      </c>
      <c r="B614" s="58" t="s">
        <v>1868</v>
      </c>
      <c r="C614" s="57" t="s">
        <v>2021</v>
      </c>
      <c r="D614" s="57" t="s">
        <v>142</v>
      </c>
      <c r="E614" s="57" t="s">
        <v>219</v>
      </c>
      <c r="F614" s="68" t="s">
        <v>145</v>
      </c>
      <c r="G614" s="57"/>
      <c r="H614" s="57"/>
      <c r="I614" s="57" t="s">
        <v>1712</v>
      </c>
      <c r="J614" s="57" t="s">
        <v>150</v>
      </c>
      <c r="K614" s="57"/>
      <c r="L614" s="57"/>
      <c r="M614" s="57"/>
      <c r="N614" s="57"/>
      <c r="O614" s="57" t="s">
        <v>219</v>
      </c>
      <c r="P614" s="57" t="s">
        <v>1641</v>
      </c>
      <c r="Q614" s="57">
        <f t="shared" si="11"/>
        <v>2281352.79</v>
      </c>
      <c r="R614" s="57" t="s">
        <v>219</v>
      </c>
      <c r="S614" s="57" t="s">
        <v>2082</v>
      </c>
      <c r="T614" s="57" t="s">
        <v>142</v>
      </c>
      <c r="U614" s="57" t="s">
        <v>2082</v>
      </c>
      <c r="V614" s="57"/>
      <c r="W614" s="7"/>
      <c r="AA614" s="12">
        <f>2281352.79/1.16</f>
        <v>1966683.4396551726</v>
      </c>
    </row>
    <row r="615" spans="1:27" s="6" customFormat="1" x14ac:dyDescent="0.15">
      <c r="A615" s="56" t="s">
        <v>1744</v>
      </c>
      <c r="B615" s="58" t="s">
        <v>1869</v>
      </c>
      <c r="C615" s="57" t="s">
        <v>2022</v>
      </c>
      <c r="D615" s="57" t="s">
        <v>142</v>
      </c>
      <c r="E615" s="57" t="s">
        <v>219</v>
      </c>
      <c r="F615" s="68" t="s">
        <v>145</v>
      </c>
      <c r="G615" s="57"/>
      <c r="H615" s="57"/>
      <c r="I615" s="57" t="s">
        <v>1713</v>
      </c>
      <c r="J615" s="57" t="s">
        <v>150</v>
      </c>
      <c r="K615" s="57"/>
      <c r="L615" s="57"/>
      <c r="M615" s="57"/>
      <c r="N615" s="57"/>
      <c r="O615" s="57" t="s">
        <v>219</v>
      </c>
      <c r="P615" s="57" t="s">
        <v>1642</v>
      </c>
      <c r="Q615" s="57">
        <f t="shared" si="11"/>
        <v>3277748.92</v>
      </c>
      <c r="R615" s="57" t="s">
        <v>219</v>
      </c>
      <c r="S615" s="58" t="s">
        <v>962</v>
      </c>
      <c r="T615" s="57" t="s">
        <v>142</v>
      </c>
      <c r="U615" s="58" t="s">
        <v>962</v>
      </c>
      <c r="V615" s="57"/>
      <c r="W615" s="7"/>
      <c r="AA615" s="12">
        <f>3277748.92/1.16</f>
        <v>2825645.6206896552</v>
      </c>
    </row>
    <row r="616" spans="1:27" s="6" customFormat="1" x14ac:dyDescent="0.15">
      <c r="A616" s="56" t="s">
        <v>1744</v>
      </c>
      <c r="B616" s="58" t="s">
        <v>1870</v>
      </c>
      <c r="C616" s="58" t="s">
        <v>2023</v>
      </c>
      <c r="D616" s="57" t="s">
        <v>142</v>
      </c>
      <c r="E616" s="57" t="s">
        <v>219</v>
      </c>
      <c r="F616" s="68" t="s">
        <v>145</v>
      </c>
      <c r="G616" s="57"/>
      <c r="H616" s="57"/>
      <c r="I616" s="57" t="s">
        <v>1714</v>
      </c>
      <c r="J616" s="57" t="s">
        <v>150</v>
      </c>
      <c r="K616" s="57"/>
      <c r="L616" s="57"/>
      <c r="M616" s="57"/>
      <c r="N616" s="57"/>
      <c r="O616" s="57" t="s">
        <v>219</v>
      </c>
      <c r="P616" s="57" t="s">
        <v>1643</v>
      </c>
      <c r="Q616" s="57">
        <f t="shared" si="11"/>
        <v>819634.97</v>
      </c>
      <c r="R616" s="57" t="s">
        <v>219</v>
      </c>
      <c r="S616" s="57" t="s">
        <v>962</v>
      </c>
      <c r="T616" s="57" t="s">
        <v>142</v>
      </c>
      <c r="U616" s="57" t="s">
        <v>962</v>
      </c>
      <c r="V616" s="57"/>
      <c r="W616" s="7"/>
      <c r="AA616" s="12">
        <f>819634.97/1.16</f>
        <v>706581.87068965519</v>
      </c>
    </row>
    <row r="617" spans="1:27" s="6" customFormat="1" x14ac:dyDescent="0.15">
      <c r="A617" s="56" t="s">
        <v>1744</v>
      </c>
      <c r="B617" s="58" t="s">
        <v>1748</v>
      </c>
      <c r="C617" s="58" t="s">
        <v>2024</v>
      </c>
      <c r="D617" s="57" t="s">
        <v>142</v>
      </c>
      <c r="E617" s="57" t="s">
        <v>219</v>
      </c>
      <c r="F617" s="68" t="s">
        <v>145</v>
      </c>
      <c r="G617" s="57"/>
      <c r="H617" s="57"/>
      <c r="I617" s="57" t="s">
        <v>1714</v>
      </c>
      <c r="J617" s="57" t="s">
        <v>150</v>
      </c>
      <c r="K617" s="57"/>
      <c r="L617" s="57"/>
      <c r="M617" s="57"/>
      <c r="N617" s="57"/>
      <c r="O617" s="57" t="s">
        <v>219</v>
      </c>
      <c r="P617" s="57" t="s">
        <v>1644</v>
      </c>
      <c r="Q617" s="57">
        <f t="shared" si="11"/>
        <v>647359.4</v>
      </c>
      <c r="R617" s="57" t="s">
        <v>219</v>
      </c>
      <c r="S617" s="57" t="s">
        <v>962</v>
      </c>
      <c r="T617" s="57" t="s">
        <v>142</v>
      </c>
      <c r="U617" s="57" t="s">
        <v>962</v>
      </c>
      <c r="V617" s="57"/>
      <c r="W617" s="7"/>
      <c r="AA617" s="17">
        <f>647359.4/1.16</f>
        <v>558068.44827586215</v>
      </c>
    </row>
    <row r="618" spans="1:27" s="6" customFormat="1" x14ac:dyDescent="0.15">
      <c r="A618" s="56" t="s">
        <v>1744</v>
      </c>
      <c r="B618" s="58" t="s">
        <v>1871</v>
      </c>
      <c r="C618" s="57" t="s">
        <v>2025</v>
      </c>
      <c r="D618" s="57" t="s">
        <v>142</v>
      </c>
      <c r="E618" s="57" t="s">
        <v>2055</v>
      </c>
      <c r="F618" s="68" t="s">
        <v>145</v>
      </c>
      <c r="G618" s="57"/>
      <c r="H618" s="57"/>
      <c r="I618" s="57" t="s">
        <v>1715</v>
      </c>
      <c r="J618" s="57" t="s">
        <v>150</v>
      </c>
      <c r="K618" s="57"/>
      <c r="L618" s="57"/>
      <c r="M618" s="57"/>
      <c r="N618" s="57"/>
      <c r="O618" s="57" t="s">
        <v>2055</v>
      </c>
      <c r="P618" s="57" t="s">
        <v>1645</v>
      </c>
      <c r="Q618" s="57">
        <f t="shared" si="11"/>
        <v>556785.18000000005</v>
      </c>
      <c r="R618" s="57" t="s">
        <v>2055</v>
      </c>
      <c r="S618" s="57" t="s">
        <v>2088</v>
      </c>
      <c r="T618" s="57" t="s">
        <v>142</v>
      </c>
      <c r="U618" s="57" t="s">
        <v>2088</v>
      </c>
      <c r="V618" s="57"/>
      <c r="W618" s="7"/>
      <c r="AA618" s="17">
        <f>556785.18/1.16</f>
        <v>479987.22413793113</v>
      </c>
    </row>
    <row r="619" spans="1:27" s="6" customFormat="1" x14ac:dyDescent="0.15">
      <c r="A619" s="56" t="s">
        <v>1744</v>
      </c>
      <c r="B619" s="58" t="s">
        <v>1872</v>
      </c>
      <c r="C619" s="57" t="s">
        <v>2026</v>
      </c>
      <c r="D619" s="57" t="s">
        <v>142</v>
      </c>
      <c r="E619" s="57" t="s">
        <v>2055</v>
      </c>
      <c r="F619" s="68" t="s">
        <v>145</v>
      </c>
      <c r="G619" s="57"/>
      <c r="H619" s="57"/>
      <c r="I619" s="57" t="s">
        <v>1716</v>
      </c>
      <c r="J619" s="57" t="s">
        <v>150</v>
      </c>
      <c r="K619" s="57"/>
      <c r="L619" s="57"/>
      <c r="M619" s="57"/>
      <c r="N619" s="57"/>
      <c r="O619" s="57" t="s">
        <v>2055</v>
      </c>
      <c r="P619" s="57" t="s">
        <v>1646</v>
      </c>
      <c r="Q619" s="57">
        <f t="shared" si="11"/>
        <v>2409911.25</v>
      </c>
      <c r="R619" s="57" t="s">
        <v>2055</v>
      </c>
      <c r="S619" s="57" t="s">
        <v>2089</v>
      </c>
      <c r="T619" s="57" t="s">
        <v>142</v>
      </c>
      <c r="U619" s="57" t="s">
        <v>2089</v>
      </c>
      <c r="V619" s="57"/>
      <c r="W619" s="7"/>
      <c r="AA619" s="14">
        <f>2409911.25/1.16</f>
        <v>2077509.6982758623</v>
      </c>
    </row>
    <row r="620" spans="1:27" s="6" customFormat="1" x14ac:dyDescent="0.15">
      <c r="A620" s="56" t="s">
        <v>1744</v>
      </c>
      <c r="B620" s="58" t="s">
        <v>1873</v>
      </c>
      <c r="C620" s="57" t="s">
        <v>2027</v>
      </c>
      <c r="D620" s="57" t="s">
        <v>142</v>
      </c>
      <c r="E620" s="57" t="s">
        <v>2055</v>
      </c>
      <c r="F620" s="68" t="s">
        <v>145</v>
      </c>
      <c r="G620" s="57"/>
      <c r="H620" s="57"/>
      <c r="I620" s="57" t="s">
        <v>1717</v>
      </c>
      <c r="J620" s="57" t="s">
        <v>150</v>
      </c>
      <c r="K620" s="57"/>
      <c r="L620" s="57"/>
      <c r="M620" s="57"/>
      <c r="N620" s="57"/>
      <c r="O620" s="57" t="s">
        <v>2055</v>
      </c>
      <c r="P620" s="57" t="s">
        <v>1647</v>
      </c>
      <c r="Q620" s="57">
        <f t="shared" si="11"/>
        <v>457376.74799999996</v>
      </c>
      <c r="R620" s="57" t="s">
        <v>2055</v>
      </c>
      <c r="S620" s="57" t="s">
        <v>2090</v>
      </c>
      <c r="T620" s="57" t="s">
        <v>142</v>
      </c>
      <c r="U620" s="57" t="s">
        <v>2090</v>
      </c>
      <c r="V620" s="57"/>
      <c r="W620" s="7"/>
      <c r="AA620" s="12">
        <v>394290.3</v>
      </c>
    </row>
    <row r="621" spans="1:27" s="6" customFormat="1" x14ac:dyDescent="0.15">
      <c r="A621" s="56" t="s">
        <v>1744</v>
      </c>
      <c r="B621" s="58" t="s">
        <v>1874</v>
      </c>
      <c r="C621" s="57" t="s">
        <v>2028</v>
      </c>
      <c r="D621" s="57" t="s">
        <v>142</v>
      </c>
      <c r="E621" s="57" t="s">
        <v>2055</v>
      </c>
      <c r="F621" s="68" t="s">
        <v>145</v>
      </c>
      <c r="G621" s="57"/>
      <c r="H621" s="57"/>
      <c r="I621" s="57" t="s">
        <v>1717</v>
      </c>
      <c r="J621" s="57" t="s">
        <v>150</v>
      </c>
      <c r="K621" s="57"/>
      <c r="L621" s="57"/>
      <c r="M621" s="57"/>
      <c r="N621" s="57"/>
      <c r="O621" s="57" t="s">
        <v>2055</v>
      </c>
      <c r="P621" s="57" t="s">
        <v>1648</v>
      </c>
      <c r="Q621" s="57">
        <f t="shared" si="11"/>
        <v>227353.20240000001</v>
      </c>
      <c r="R621" s="57" t="s">
        <v>2055</v>
      </c>
      <c r="S621" s="57" t="s">
        <v>2090</v>
      </c>
      <c r="T621" s="57" t="s">
        <v>142</v>
      </c>
      <c r="U621" s="57" t="s">
        <v>2090</v>
      </c>
      <c r="V621" s="57"/>
      <c r="W621" s="7"/>
      <c r="AA621" s="12">
        <v>195994.14</v>
      </c>
    </row>
    <row r="622" spans="1:27" s="6" customFormat="1" x14ac:dyDescent="0.15">
      <c r="A622" s="56" t="s">
        <v>1744</v>
      </c>
      <c r="B622" s="58" t="s">
        <v>1875</v>
      </c>
      <c r="C622" s="58" t="s">
        <v>2029</v>
      </c>
      <c r="D622" s="57" t="s">
        <v>142</v>
      </c>
      <c r="E622" s="57" t="s">
        <v>2055</v>
      </c>
      <c r="F622" s="68" t="s">
        <v>145</v>
      </c>
      <c r="G622" s="57"/>
      <c r="H622" s="57"/>
      <c r="I622" s="57" t="s">
        <v>1718</v>
      </c>
      <c r="J622" s="57" t="s">
        <v>150</v>
      </c>
      <c r="K622" s="57"/>
      <c r="L622" s="57"/>
      <c r="M622" s="57"/>
      <c r="N622" s="57"/>
      <c r="O622" s="57" t="s">
        <v>2055</v>
      </c>
      <c r="P622" s="57" t="s">
        <v>1649</v>
      </c>
      <c r="Q622" s="57">
        <f t="shared" si="11"/>
        <v>232746.13519999999</v>
      </c>
      <c r="R622" s="57" t="s">
        <v>2055</v>
      </c>
      <c r="S622" s="57" t="s">
        <v>2091</v>
      </c>
      <c r="T622" s="57" t="s">
        <v>142</v>
      </c>
      <c r="U622" s="57" t="s">
        <v>2091</v>
      </c>
      <c r="V622" s="57"/>
      <c r="W622" s="7"/>
      <c r="AA622" s="12">
        <v>200643.22</v>
      </c>
    </row>
    <row r="623" spans="1:27" s="6" customFormat="1" x14ac:dyDescent="0.15">
      <c r="A623" s="56" t="s">
        <v>1744</v>
      </c>
      <c r="B623" s="58" t="s">
        <v>1876</v>
      </c>
      <c r="C623" s="57" t="s">
        <v>2030</v>
      </c>
      <c r="D623" s="57" t="s">
        <v>142</v>
      </c>
      <c r="E623" s="57" t="s">
        <v>2055</v>
      </c>
      <c r="F623" s="68" t="s">
        <v>145</v>
      </c>
      <c r="G623" s="57"/>
      <c r="H623" s="57"/>
      <c r="I623" s="57" t="s">
        <v>1696</v>
      </c>
      <c r="J623" s="57" t="s">
        <v>150</v>
      </c>
      <c r="K623" s="57"/>
      <c r="L623" s="57"/>
      <c r="M623" s="57"/>
      <c r="N623" s="57"/>
      <c r="O623" s="57" t="s">
        <v>2055</v>
      </c>
      <c r="P623" s="57" t="s">
        <v>1650</v>
      </c>
      <c r="Q623" s="57">
        <f t="shared" si="11"/>
        <v>654108.73439999996</v>
      </c>
      <c r="R623" s="57" t="s">
        <v>2055</v>
      </c>
      <c r="S623" s="57" t="s">
        <v>2088</v>
      </c>
      <c r="T623" s="57" t="s">
        <v>142</v>
      </c>
      <c r="U623" s="57" t="s">
        <v>2088</v>
      </c>
      <c r="V623" s="57"/>
      <c r="W623" s="7"/>
      <c r="AA623" s="12">
        <v>563886.84</v>
      </c>
    </row>
    <row r="624" spans="1:27" s="6" customFormat="1" x14ac:dyDescent="0.15">
      <c r="A624" s="56" t="s">
        <v>1744</v>
      </c>
      <c r="B624" s="58" t="s">
        <v>1877</v>
      </c>
      <c r="C624" s="70" t="s">
        <v>2031</v>
      </c>
      <c r="D624" s="57" t="s">
        <v>143</v>
      </c>
      <c r="E624" s="57" t="s">
        <v>2056</v>
      </c>
      <c r="F624" s="59" t="s">
        <v>1740</v>
      </c>
      <c r="G624" s="57"/>
      <c r="H624" s="57"/>
      <c r="I624" s="57" t="s">
        <v>1719</v>
      </c>
      <c r="J624" s="57" t="s">
        <v>150</v>
      </c>
      <c r="K624" s="57"/>
      <c r="L624" s="57"/>
      <c r="M624" s="57"/>
      <c r="N624" s="57"/>
      <c r="O624" s="57" t="s">
        <v>2056</v>
      </c>
      <c r="P624" s="57" t="s">
        <v>1651</v>
      </c>
      <c r="Q624" s="57">
        <f t="shared" si="11"/>
        <v>2229671.1247999999</v>
      </c>
      <c r="R624" s="57" t="s">
        <v>2056</v>
      </c>
      <c r="S624" s="58" t="s">
        <v>962</v>
      </c>
      <c r="T624" s="57" t="s">
        <v>143</v>
      </c>
      <c r="U624" s="58" t="s">
        <v>962</v>
      </c>
      <c r="V624" s="57"/>
      <c r="W624" s="7"/>
      <c r="AA624" s="12">
        <v>1922130.28</v>
      </c>
    </row>
    <row r="625" spans="1:27" s="6" customFormat="1" x14ac:dyDescent="0.15">
      <c r="A625" s="56" t="s">
        <v>1744</v>
      </c>
      <c r="B625" s="70" t="s">
        <v>1878</v>
      </c>
      <c r="C625" s="70" t="s">
        <v>2032</v>
      </c>
      <c r="D625" s="57" t="s">
        <v>143</v>
      </c>
      <c r="E625" s="57" t="s">
        <v>2056</v>
      </c>
      <c r="F625" s="59" t="s">
        <v>1741</v>
      </c>
      <c r="G625" s="57"/>
      <c r="H625" s="57"/>
      <c r="I625" s="57" t="s">
        <v>1424</v>
      </c>
      <c r="J625" s="57" t="s">
        <v>150</v>
      </c>
      <c r="K625" s="57"/>
      <c r="L625" s="57"/>
      <c r="M625" s="57"/>
      <c r="N625" s="57"/>
      <c r="O625" s="57" t="s">
        <v>2056</v>
      </c>
      <c r="P625" s="57" t="s">
        <v>1652</v>
      </c>
      <c r="Q625" s="57">
        <f t="shared" si="11"/>
        <v>16769894.1712</v>
      </c>
      <c r="R625" s="57" t="s">
        <v>2056</v>
      </c>
      <c r="S625" s="58" t="s">
        <v>962</v>
      </c>
      <c r="T625" s="57" t="s">
        <v>143</v>
      </c>
      <c r="U625" s="58" t="s">
        <v>962</v>
      </c>
      <c r="V625" s="57"/>
      <c r="W625" s="7"/>
      <c r="AA625" s="14">
        <v>14456805.32</v>
      </c>
    </row>
    <row r="626" spans="1:27" s="6" customFormat="1" x14ac:dyDescent="0.15">
      <c r="A626" s="56" t="s">
        <v>1744</v>
      </c>
      <c r="B626" s="58" t="s">
        <v>1879</v>
      </c>
      <c r="C626" s="57" t="s">
        <v>2033</v>
      </c>
      <c r="D626" s="57" t="s">
        <v>143</v>
      </c>
      <c r="E626" s="57" t="s">
        <v>2056</v>
      </c>
      <c r="F626" s="59" t="s">
        <v>1742</v>
      </c>
      <c r="G626" s="57"/>
      <c r="H626" s="57"/>
      <c r="I626" s="57" t="s">
        <v>114</v>
      </c>
      <c r="J626" s="57" t="s">
        <v>150</v>
      </c>
      <c r="K626" s="57"/>
      <c r="L626" s="57"/>
      <c r="M626" s="57"/>
      <c r="N626" s="57"/>
      <c r="O626" s="57" t="s">
        <v>2056</v>
      </c>
      <c r="P626" s="57" t="s">
        <v>1653</v>
      </c>
      <c r="Q626" s="57">
        <f t="shared" si="11"/>
        <v>15966633.286399998</v>
      </c>
      <c r="R626" s="57" t="s">
        <v>2056</v>
      </c>
      <c r="S626" s="58" t="s">
        <v>962</v>
      </c>
      <c r="T626" s="57" t="s">
        <v>143</v>
      </c>
      <c r="U626" s="58" t="s">
        <v>962</v>
      </c>
      <c r="V626" s="57"/>
      <c r="W626" s="7"/>
      <c r="AA626" s="14">
        <v>13764339.039999999</v>
      </c>
    </row>
    <row r="627" spans="1:27" s="6" customFormat="1" x14ac:dyDescent="0.15">
      <c r="A627" s="56" t="s">
        <v>1744</v>
      </c>
      <c r="B627" s="58" t="s">
        <v>1880</v>
      </c>
      <c r="C627" s="57" t="s">
        <v>2034</v>
      </c>
      <c r="D627" s="57" t="s">
        <v>143</v>
      </c>
      <c r="E627" s="57" t="s">
        <v>2056</v>
      </c>
      <c r="F627" s="59" t="s">
        <v>1743</v>
      </c>
      <c r="G627" s="57"/>
      <c r="H627" s="57"/>
      <c r="I627" s="71" t="s">
        <v>1720</v>
      </c>
      <c r="J627" s="57" t="s">
        <v>150</v>
      </c>
      <c r="K627" s="57"/>
      <c r="L627" s="57"/>
      <c r="M627" s="57"/>
      <c r="N627" s="57"/>
      <c r="O627" s="57" t="s">
        <v>2056</v>
      </c>
      <c r="P627" s="57" t="s">
        <v>1654</v>
      </c>
      <c r="Q627" s="57">
        <f t="shared" si="11"/>
        <v>12495727.616799999</v>
      </c>
      <c r="R627" s="57" t="s">
        <v>2056</v>
      </c>
      <c r="S627" s="58" t="s">
        <v>962</v>
      </c>
      <c r="T627" s="57" t="s">
        <v>143</v>
      </c>
      <c r="U627" s="58" t="s">
        <v>962</v>
      </c>
      <c r="V627" s="57"/>
      <c r="W627" s="7"/>
      <c r="AA627" s="14">
        <v>10772178.98</v>
      </c>
    </row>
    <row r="628" spans="1:27" s="6" customFormat="1" x14ac:dyDescent="0.15">
      <c r="A628" s="56" t="s">
        <v>1744</v>
      </c>
      <c r="B628" s="58" t="s">
        <v>1881</v>
      </c>
      <c r="C628" s="58" t="s">
        <v>2035</v>
      </c>
      <c r="D628" s="57" t="s">
        <v>142</v>
      </c>
      <c r="E628" s="57" t="s">
        <v>2055</v>
      </c>
      <c r="F628" s="68" t="s">
        <v>145</v>
      </c>
      <c r="G628" s="57"/>
      <c r="H628" s="57"/>
      <c r="I628" s="57" t="s">
        <v>1703</v>
      </c>
      <c r="J628" s="57" t="s">
        <v>150</v>
      </c>
      <c r="K628" s="57"/>
      <c r="L628" s="57"/>
      <c r="M628" s="57"/>
      <c r="N628" s="57"/>
      <c r="O628" s="57" t="s">
        <v>2055</v>
      </c>
      <c r="P628" s="57" t="s">
        <v>1655</v>
      </c>
      <c r="Q628" s="57">
        <f t="shared" si="11"/>
        <v>6030639.8883999996</v>
      </c>
      <c r="R628" s="57" t="s">
        <v>2055</v>
      </c>
      <c r="S628" s="57" t="s">
        <v>2091</v>
      </c>
      <c r="T628" s="57" t="s">
        <v>142</v>
      </c>
      <c r="U628" s="57" t="s">
        <v>2091</v>
      </c>
      <c r="V628" s="57"/>
      <c r="W628" s="7"/>
      <c r="AA628" s="14">
        <v>5198827.49</v>
      </c>
    </row>
    <row r="629" spans="1:27" s="6" customFormat="1" x14ac:dyDescent="0.15">
      <c r="A629" s="56" t="s">
        <v>1744</v>
      </c>
      <c r="B629" s="58" t="s">
        <v>1882</v>
      </c>
      <c r="C629" s="58" t="s">
        <v>2036</v>
      </c>
      <c r="D629" s="57" t="s">
        <v>142</v>
      </c>
      <c r="E629" s="57" t="s">
        <v>2055</v>
      </c>
      <c r="F629" s="68" t="s">
        <v>145</v>
      </c>
      <c r="G629" s="57"/>
      <c r="H629" s="57"/>
      <c r="I629" s="57" t="s">
        <v>1674</v>
      </c>
      <c r="J629" s="57" t="s">
        <v>150</v>
      </c>
      <c r="K629" s="57"/>
      <c r="L629" s="57"/>
      <c r="M629" s="57"/>
      <c r="N629" s="57"/>
      <c r="O629" s="57" t="s">
        <v>2055</v>
      </c>
      <c r="P629" s="57" t="s">
        <v>1656</v>
      </c>
      <c r="Q629" s="57">
        <f t="shared" si="11"/>
        <v>864667.49159999995</v>
      </c>
      <c r="R629" s="57" t="s">
        <v>2055</v>
      </c>
      <c r="S629" s="57" t="s">
        <v>2084</v>
      </c>
      <c r="T629" s="57" t="s">
        <v>142</v>
      </c>
      <c r="U629" s="57" t="s">
        <v>2084</v>
      </c>
      <c r="V629" s="57"/>
      <c r="W629" s="7"/>
      <c r="AA629" s="12">
        <v>745403.01</v>
      </c>
    </row>
    <row r="630" spans="1:27" s="6" customFormat="1" x14ac:dyDescent="0.15">
      <c r="A630" s="56" t="s">
        <v>1744</v>
      </c>
      <c r="B630" s="58" t="s">
        <v>1883</v>
      </c>
      <c r="C630" s="58" t="s">
        <v>2037</v>
      </c>
      <c r="D630" s="57" t="s">
        <v>141</v>
      </c>
      <c r="E630" s="57" t="s">
        <v>2055</v>
      </c>
      <c r="F630" s="68" t="s">
        <v>145</v>
      </c>
      <c r="G630" s="57"/>
      <c r="H630" s="57"/>
      <c r="I630" s="57" t="s">
        <v>1669</v>
      </c>
      <c r="J630" s="57" t="s">
        <v>150</v>
      </c>
      <c r="K630" s="57"/>
      <c r="L630" s="57"/>
      <c r="M630" s="57"/>
      <c r="N630" s="57"/>
      <c r="O630" s="57" t="s">
        <v>2055</v>
      </c>
      <c r="P630" s="57" t="s">
        <v>1657</v>
      </c>
      <c r="Q630" s="57">
        <f t="shared" si="11"/>
        <v>566931.61399999994</v>
      </c>
      <c r="R630" s="57" t="s">
        <v>2055</v>
      </c>
      <c r="S630" s="58" t="s">
        <v>962</v>
      </c>
      <c r="T630" s="57" t="s">
        <v>141</v>
      </c>
      <c r="U630" s="58" t="s">
        <v>962</v>
      </c>
      <c r="V630" s="57"/>
      <c r="W630" s="7"/>
      <c r="AA630" s="12">
        <v>488734.15</v>
      </c>
    </row>
    <row r="631" spans="1:27" s="6" customFormat="1" x14ac:dyDescent="0.15">
      <c r="A631" s="56" t="s">
        <v>1744</v>
      </c>
      <c r="B631" s="58" t="s">
        <v>1884</v>
      </c>
      <c r="C631" s="58" t="s">
        <v>2038</v>
      </c>
      <c r="D631" s="57" t="s">
        <v>141</v>
      </c>
      <c r="E631" s="57" t="s">
        <v>2055</v>
      </c>
      <c r="F631" s="67" t="s">
        <v>145</v>
      </c>
      <c r="G631" s="57"/>
      <c r="H631" s="57"/>
      <c r="I631" s="57" t="s">
        <v>1429</v>
      </c>
      <c r="J631" s="57" t="s">
        <v>150</v>
      </c>
      <c r="K631" s="57"/>
      <c r="L631" s="57"/>
      <c r="M631" s="57"/>
      <c r="N631" s="57"/>
      <c r="O631" s="57" t="s">
        <v>2055</v>
      </c>
      <c r="P631" s="57" t="s">
        <v>1658</v>
      </c>
      <c r="Q631" s="57">
        <f t="shared" si="11"/>
        <v>1256082.6839999999</v>
      </c>
      <c r="R631" s="57" t="s">
        <v>2055</v>
      </c>
      <c r="S631" s="58" t="s">
        <v>962</v>
      </c>
      <c r="T631" s="57" t="s">
        <v>141</v>
      </c>
      <c r="U631" s="58" t="s">
        <v>962</v>
      </c>
      <c r="V631" s="57"/>
      <c r="W631" s="7"/>
      <c r="AA631" s="12">
        <v>1082829.8999999999</v>
      </c>
    </row>
    <row r="632" spans="1:27" s="6" customFormat="1" x14ac:dyDescent="0.15">
      <c r="A632" s="56" t="s">
        <v>1744</v>
      </c>
      <c r="B632" s="58" t="s">
        <v>1885</v>
      </c>
      <c r="C632" s="57" t="s">
        <v>2039</v>
      </c>
      <c r="D632" s="57" t="s">
        <v>142</v>
      </c>
      <c r="E632" s="57" t="s">
        <v>911</v>
      </c>
      <c r="F632" s="68" t="s">
        <v>145</v>
      </c>
      <c r="G632" s="57"/>
      <c r="H632" s="57"/>
      <c r="I632" s="57" t="s">
        <v>1670</v>
      </c>
      <c r="J632" s="57" t="s">
        <v>150</v>
      </c>
      <c r="K632" s="57"/>
      <c r="L632" s="57"/>
      <c r="M632" s="57"/>
      <c r="N632" s="57"/>
      <c r="O632" s="57" t="s">
        <v>911</v>
      </c>
      <c r="P632" s="57" t="s">
        <v>1659</v>
      </c>
      <c r="Q632" s="57">
        <f t="shared" si="11"/>
        <v>841566.69479999994</v>
      </c>
      <c r="R632" s="57" t="s">
        <v>911</v>
      </c>
      <c r="S632" s="57" t="s">
        <v>2092</v>
      </c>
      <c r="T632" s="57" t="s">
        <v>142</v>
      </c>
      <c r="U632" s="57" t="s">
        <v>2092</v>
      </c>
      <c r="V632" s="57"/>
      <c r="W632" s="7"/>
      <c r="AA632" s="12">
        <v>725488.53</v>
      </c>
    </row>
    <row r="633" spans="1:27" s="6" customFormat="1" x14ac:dyDescent="0.15">
      <c r="A633" s="56" t="s">
        <v>1744</v>
      </c>
      <c r="B633" s="58" t="s">
        <v>1886</v>
      </c>
      <c r="C633" s="58" t="s">
        <v>2040</v>
      </c>
      <c r="D633" s="57" t="s">
        <v>141</v>
      </c>
      <c r="E633" s="58" t="s">
        <v>2057</v>
      </c>
      <c r="F633" s="67" t="s">
        <v>145</v>
      </c>
      <c r="G633" s="57"/>
      <c r="H633" s="57"/>
      <c r="I633" s="57" t="s">
        <v>1721</v>
      </c>
      <c r="J633" s="57" t="s">
        <v>150</v>
      </c>
      <c r="K633" s="57"/>
      <c r="L633" s="57"/>
      <c r="M633" s="57"/>
      <c r="N633" s="57"/>
      <c r="O633" s="58" t="s">
        <v>2057</v>
      </c>
      <c r="P633" s="57" t="s">
        <v>1660</v>
      </c>
      <c r="Q633" s="57">
        <f t="shared" si="11"/>
        <v>837218.60880000005</v>
      </c>
      <c r="R633" s="58" t="s">
        <v>2057</v>
      </c>
      <c r="S633" s="58" t="s">
        <v>962</v>
      </c>
      <c r="T633" s="57" t="s">
        <v>141</v>
      </c>
      <c r="U633" s="58" t="s">
        <v>962</v>
      </c>
      <c r="V633" s="57"/>
      <c r="W633" s="7"/>
      <c r="AA633" s="12">
        <v>721740.18</v>
      </c>
    </row>
    <row r="634" spans="1:27" s="6" customFormat="1" x14ac:dyDescent="0.15">
      <c r="A634" s="56" t="s">
        <v>1744</v>
      </c>
      <c r="B634" s="58" t="s">
        <v>1880</v>
      </c>
      <c r="C634" s="57" t="s">
        <v>2097</v>
      </c>
      <c r="D634" s="57" t="s">
        <v>141</v>
      </c>
      <c r="E634" s="57" t="s">
        <v>2058</v>
      </c>
      <c r="F634" s="67" t="s">
        <v>145</v>
      </c>
      <c r="G634" s="57"/>
      <c r="H634" s="57"/>
      <c r="I634" s="57" t="s">
        <v>1429</v>
      </c>
      <c r="J634" s="57" t="s">
        <v>150</v>
      </c>
      <c r="K634" s="57"/>
      <c r="L634" s="57"/>
      <c r="M634" s="57"/>
      <c r="N634" s="57"/>
      <c r="O634" s="57" t="s">
        <v>2058</v>
      </c>
      <c r="P634" s="57" t="s">
        <v>1661</v>
      </c>
      <c r="Q634" s="57">
        <f t="shared" si="11"/>
        <v>1846022.5732</v>
      </c>
      <c r="R634" s="57" t="s">
        <v>2058</v>
      </c>
      <c r="S634" s="58" t="s">
        <v>962</v>
      </c>
      <c r="T634" s="57" t="s">
        <v>141</v>
      </c>
      <c r="U634" s="58" t="s">
        <v>962</v>
      </c>
      <c r="V634" s="57"/>
      <c r="W634" s="7"/>
      <c r="AA634" s="12">
        <v>1591398.77</v>
      </c>
    </row>
    <row r="635" spans="1:27" s="6" customFormat="1" x14ac:dyDescent="0.15">
      <c r="A635" s="56" t="s">
        <v>1744</v>
      </c>
      <c r="B635" s="58" t="s">
        <v>1887</v>
      </c>
      <c r="C635" s="57" t="s">
        <v>2041</v>
      </c>
      <c r="D635" s="57" t="s">
        <v>141</v>
      </c>
      <c r="E635" s="57" t="s">
        <v>2059</v>
      </c>
      <c r="F635" s="67" t="s">
        <v>145</v>
      </c>
      <c r="G635" s="57"/>
      <c r="H635" s="57"/>
      <c r="I635" s="57" t="s">
        <v>1722</v>
      </c>
      <c r="J635" s="57" t="s">
        <v>150</v>
      </c>
      <c r="K635" s="57"/>
      <c r="L635" s="57"/>
      <c r="M635" s="57"/>
      <c r="N635" s="57"/>
      <c r="O635" s="57" t="s">
        <v>2059</v>
      </c>
      <c r="P635" s="57" t="s">
        <v>1662</v>
      </c>
      <c r="Q635" s="57">
        <f t="shared" si="11"/>
        <v>1969360.11</v>
      </c>
      <c r="R635" s="57" t="s">
        <v>2059</v>
      </c>
      <c r="S635" s="58" t="s">
        <v>962</v>
      </c>
      <c r="T635" s="57" t="s">
        <v>141</v>
      </c>
      <c r="U635" s="58" t="s">
        <v>962</v>
      </c>
      <c r="V635" s="57"/>
      <c r="W635" s="7"/>
      <c r="AA635" s="14">
        <f>1969360.11/1.16</f>
        <v>1697724.232758621</v>
      </c>
    </row>
    <row r="636" spans="1:27" s="6" customFormat="1" x14ac:dyDescent="0.15">
      <c r="A636" s="56" t="s">
        <v>1744</v>
      </c>
      <c r="B636" s="58" t="s">
        <v>1888</v>
      </c>
      <c r="C636" s="57" t="s">
        <v>2042</v>
      </c>
      <c r="D636" s="57" t="s">
        <v>141</v>
      </c>
      <c r="E636" s="57" t="s">
        <v>2059</v>
      </c>
      <c r="F636" s="67" t="s">
        <v>145</v>
      </c>
      <c r="G636" s="57"/>
      <c r="H636" s="57"/>
      <c r="I636" s="57" t="s">
        <v>1722</v>
      </c>
      <c r="J636" s="57" t="s">
        <v>150</v>
      </c>
      <c r="K636" s="57"/>
      <c r="L636" s="57"/>
      <c r="M636" s="57"/>
      <c r="N636" s="57"/>
      <c r="O636" s="57" t="s">
        <v>2059</v>
      </c>
      <c r="P636" s="57" t="s">
        <v>1663</v>
      </c>
      <c r="Q636" s="57">
        <f t="shared" si="11"/>
        <v>1657588.57</v>
      </c>
      <c r="R636" s="57" t="s">
        <v>2059</v>
      </c>
      <c r="S636" s="58" t="s">
        <v>962</v>
      </c>
      <c r="T636" s="57" t="s">
        <v>141</v>
      </c>
      <c r="U636" s="58" t="s">
        <v>962</v>
      </c>
      <c r="V636" s="57"/>
      <c r="W636" s="7"/>
      <c r="AA636" s="12">
        <f>1657588.57/1.16</f>
        <v>1428955.6637931035</v>
      </c>
    </row>
    <row r="637" spans="1:27" s="6" customFormat="1" x14ac:dyDescent="0.15">
      <c r="A637" s="56" t="s">
        <v>1744</v>
      </c>
      <c r="B637" s="58" t="s">
        <v>1889</v>
      </c>
      <c r="C637" s="57" t="s">
        <v>2043</v>
      </c>
      <c r="D637" s="57" t="s">
        <v>142</v>
      </c>
      <c r="E637" s="57" t="s">
        <v>219</v>
      </c>
      <c r="F637" s="68" t="s">
        <v>145</v>
      </c>
      <c r="G637" s="57"/>
      <c r="H637" s="57"/>
      <c r="I637" s="57" t="s">
        <v>1723</v>
      </c>
      <c r="J637" s="57" t="s">
        <v>150</v>
      </c>
      <c r="K637" s="57"/>
      <c r="L637" s="57"/>
      <c r="M637" s="57"/>
      <c r="N637" s="57"/>
      <c r="O637" s="57" t="s">
        <v>219</v>
      </c>
      <c r="P637" s="57" t="s">
        <v>1664</v>
      </c>
      <c r="Q637" s="57">
        <f t="shared" si="11"/>
        <v>730000</v>
      </c>
      <c r="R637" s="57" t="s">
        <v>219</v>
      </c>
      <c r="S637" s="57" t="s">
        <v>962</v>
      </c>
      <c r="T637" s="57" t="s">
        <v>142</v>
      </c>
      <c r="U637" s="57" t="s">
        <v>962</v>
      </c>
      <c r="V637" s="57"/>
      <c r="W637" s="7"/>
      <c r="AA637" s="12">
        <f>730000/1.16</f>
        <v>629310.3448275862</v>
      </c>
    </row>
    <row r="638" spans="1:27" ht="112.2" x14ac:dyDescent="0.2">
      <c r="A638" s="72" t="s">
        <v>2098</v>
      </c>
      <c r="B638" s="73" t="s">
        <v>2687</v>
      </c>
      <c r="C638" s="74" t="s">
        <v>2408</v>
      </c>
      <c r="D638" s="56" t="s">
        <v>142</v>
      </c>
      <c r="E638" s="75" t="s">
        <v>899</v>
      </c>
      <c r="F638" s="76" t="s">
        <v>145</v>
      </c>
      <c r="G638" s="77"/>
      <c r="H638" s="77"/>
      <c r="I638" s="78" t="s">
        <v>2854</v>
      </c>
      <c r="J638" s="57" t="s">
        <v>150</v>
      </c>
      <c r="K638" s="77"/>
      <c r="L638" s="77"/>
      <c r="M638" s="77"/>
      <c r="N638" s="77"/>
      <c r="O638" s="75" t="s">
        <v>899</v>
      </c>
      <c r="P638" s="79" t="s">
        <v>2099</v>
      </c>
      <c r="Q638" s="80">
        <v>4476127.33</v>
      </c>
      <c r="R638" s="75" t="s">
        <v>899</v>
      </c>
      <c r="S638" s="73" t="s">
        <v>944</v>
      </c>
      <c r="T638" s="56" t="s">
        <v>142</v>
      </c>
      <c r="U638" s="73" t="s">
        <v>944</v>
      </c>
      <c r="V638" s="52"/>
      <c r="AA638" s="12">
        <v>904737.21</v>
      </c>
    </row>
    <row r="639" spans="1:27" ht="71.400000000000006" x14ac:dyDescent="0.2">
      <c r="A639" s="72" t="s">
        <v>2098</v>
      </c>
      <c r="B639" s="73" t="s">
        <v>2688</v>
      </c>
      <c r="C639" s="74" t="s">
        <v>2409</v>
      </c>
      <c r="D639" s="56" t="s">
        <v>142</v>
      </c>
      <c r="E639" s="75" t="s">
        <v>901</v>
      </c>
      <c r="F639" s="76" t="s">
        <v>145</v>
      </c>
      <c r="G639" s="77"/>
      <c r="H639" s="77"/>
      <c r="I639" s="78" t="s">
        <v>2855</v>
      </c>
      <c r="J639" s="57" t="s">
        <v>150</v>
      </c>
      <c r="K639" s="77"/>
      <c r="L639" s="77"/>
      <c r="M639" s="77"/>
      <c r="N639" s="77"/>
      <c r="O639" s="75" t="s">
        <v>901</v>
      </c>
      <c r="P639" s="79" t="s">
        <v>2100</v>
      </c>
      <c r="Q639" s="80">
        <v>2238065.31</v>
      </c>
      <c r="R639" s="75" t="s">
        <v>901</v>
      </c>
      <c r="S639" s="73" t="s">
        <v>103</v>
      </c>
      <c r="T639" s="56" t="s">
        <v>142</v>
      </c>
      <c r="U639" s="73" t="s">
        <v>103</v>
      </c>
      <c r="V639" s="52"/>
    </row>
    <row r="640" spans="1:27" ht="51" x14ac:dyDescent="0.2">
      <c r="A640" s="72" t="s">
        <v>2098</v>
      </c>
      <c r="B640" s="73" t="s">
        <v>2689</v>
      </c>
      <c r="C640" s="74" t="s">
        <v>2410</v>
      </c>
      <c r="D640" s="56" t="s">
        <v>142</v>
      </c>
      <c r="E640" s="78" t="s">
        <v>899</v>
      </c>
      <c r="F640" s="76" t="s">
        <v>145</v>
      </c>
      <c r="G640" s="77"/>
      <c r="H640" s="77"/>
      <c r="I640" s="78" t="s">
        <v>2856</v>
      </c>
      <c r="J640" s="57" t="s">
        <v>150</v>
      </c>
      <c r="K640" s="77"/>
      <c r="L640" s="77"/>
      <c r="M640" s="77"/>
      <c r="N640" s="77"/>
      <c r="O640" s="78" t="s">
        <v>899</v>
      </c>
      <c r="P640" s="79" t="s">
        <v>2101</v>
      </c>
      <c r="Q640" s="80">
        <v>1243368.7</v>
      </c>
      <c r="R640" s="78" t="s">
        <v>899</v>
      </c>
      <c r="S640" s="78" t="s">
        <v>944</v>
      </c>
      <c r="T640" s="56" t="s">
        <v>142</v>
      </c>
      <c r="U640" s="78" t="s">
        <v>944</v>
      </c>
      <c r="V640" s="52"/>
    </row>
    <row r="641" spans="1:22" ht="71.400000000000006" x14ac:dyDescent="0.2">
      <c r="A641" s="72" t="s">
        <v>2098</v>
      </c>
      <c r="B641" s="73" t="s">
        <v>2690</v>
      </c>
      <c r="C641" s="74" t="s">
        <v>2411</v>
      </c>
      <c r="D641" s="56" t="s">
        <v>142</v>
      </c>
      <c r="E641" s="78" t="s">
        <v>899</v>
      </c>
      <c r="F641" s="76" t="s">
        <v>145</v>
      </c>
      <c r="G641" s="77"/>
      <c r="H641" s="77"/>
      <c r="I641" s="78" t="s">
        <v>2856</v>
      </c>
      <c r="J641" s="57" t="s">
        <v>150</v>
      </c>
      <c r="K641" s="77"/>
      <c r="L641" s="77"/>
      <c r="M641" s="77"/>
      <c r="N641" s="77"/>
      <c r="O641" s="78" t="s">
        <v>899</v>
      </c>
      <c r="P641" s="79" t="s">
        <v>2102</v>
      </c>
      <c r="Q641" s="80">
        <v>1823607.43</v>
      </c>
      <c r="R641" s="78" t="s">
        <v>899</v>
      </c>
      <c r="S641" s="78" t="s">
        <v>944</v>
      </c>
      <c r="T641" s="56" t="s">
        <v>142</v>
      </c>
      <c r="U641" s="78" t="s">
        <v>944</v>
      </c>
      <c r="V641" s="52"/>
    </row>
    <row r="642" spans="1:22" ht="81.599999999999994" x14ac:dyDescent="0.2">
      <c r="A642" s="72" t="s">
        <v>2098</v>
      </c>
      <c r="B642" s="73" t="s">
        <v>2691</v>
      </c>
      <c r="C642" s="74" t="s">
        <v>2412</v>
      </c>
      <c r="D642" s="56" t="s">
        <v>142</v>
      </c>
      <c r="E642" s="75" t="s">
        <v>2399</v>
      </c>
      <c r="F642" s="76" t="s">
        <v>145</v>
      </c>
      <c r="G642" s="77"/>
      <c r="H642" s="77"/>
      <c r="I642" s="78" t="s">
        <v>2857</v>
      </c>
      <c r="J642" s="57" t="s">
        <v>150</v>
      </c>
      <c r="K642" s="77"/>
      <c r="L642" s="77"/>
      <c r="M642" s="77"/>
      <c r="N642" s="77"/>
      <c r="O642" s="75" t="s">
        <v>2399</v>
      </c>
      <c r="P642" s="79" t="s">
        <v>2103</v>
      </c>
      <c r="Q642" s="80">
        <v>1217307.6000000001</v>
      </c>
      <c r="R642" s="75" t="s">
        <v>2399</v>
      </c>
      <c r="S642" s="73" t="s">
        <v>2378</v>
      </c>
      <c r="T642" s="56" t="s">
        <v>142</v>
      </c>
      <c r="U642" s="73" t="s">
        <v>2378</v>
      </c>
      <c r="V642" s="52"/>
    </row>
    <row r="643" spans="1:22" ht="112.2" x14ac:dyDescent="0.2">
      <c r="A643" s="72" t="s">
        <v>2098</v>
      </c>
      <c r="B643" s="73" t="s">
        <v>2692</v>
      </c>
      <c r="C643" s="74" t="s">
        <v>2413</v>
      </c>
      <c r="D643" s="56" t="s">
        <v>142</v>
      </c>
      <c r="E643" s="75" t="s">
        <v>901</v>
      </c>
      <c r="F643" s="76" t="s">
        <v>145</v>
      </c>
      <c r="G643" s="77"/>
      <c r="H643" s="77"/>
      <c r="I643" s="78" t="s">
        <v>2858</v>
      </c>
      <c r="J643" s="57" t="s">
        <v>150</v>
      </c>
      <c r="K643" s="77"/>
      <c r="L643" s="77"/>
      <c r="M643" s="77"/>
      <c r="N643" s="77"/>
      <c r="O643" s="75" t="s">
        <v>901</v>
      </c>
      <c r="P643" s="79" t="s">
        <v>2104</v>
      </c>
      <c r="Q643" s="80">
        <v>656853.16</v>
      </c>
      <c r="R643" s="75" t="s">
        <v>901</v>
      </c>
      <c r="S643" s="73" t="s">
        <v>103</v>
      </c>
      <c r="T643" s="56" t="s">
        <v>142</v>
      </c>
      <c r="U643" s="73" t="s">
        <v>103</v>
      </c>
      <c r="V643" s="52"/>
    </row>
    <row r="644" spans="1:22" ht="142.80000000000001" x14ac:dyDescent="0.2">
      <c r="A644" s="72" t="s">
        <v>2098</v>
      </c>
      <c r="B644" s="73" t="s">
        <v>2693</v>
      </c>
      <c r="C644" s="74" t="s">
        <v>2414</v>
      </c>
      <c r="D644" s="56" t="s">
        <v>142</v>
      </c>
      <c r="E644" s="75" t="s">
        <v>927</v>
      </c>
      <c r="F644" s="76" t="s">
        <v>145</v>
      </c>
      <c r="G644" s="77"/>
      <c r="H644" s="77"/>
      <c r="I644" s="78" t="s">
        <v>2859</v>
      </c>
      <c r="J644" s="57" t="s">
        <v>150</v>
      </c>
      <c r="K644" s="77"/>
      <c r="L644" s="77"/>
      <c r="M644" s="77"/>
      <c r="N644" s="77"/>
      <c r="O644" s="75" t="s">
        <v>927</v>
      </c>
      <c r="P644" s="79" t="s">
        <v>2105</v>
      </c>
      <c r="Q644" s="80">
        <v>2897440.1</v>
      </c>
      <c r="R644" s="75" t="s">
        <v>927</v>
      </c>
      <c r="S644" s="73" t="s">
        <v>2379</v>
      </c>
      <c r="T644" s="56" t="s">
        <v>142</v>
      </c>
      <c r="U644" s="73" t="s">
        <v>2379</v>
      </c>
      <c r="V644" s="52"/>
    </row>
    <row r="645" spans="1:22" ht="102" x14ac:dyDescent="0.2">
      <c r="A645" s="72" t="s">
        <v>2098</v>
      </c>
      <c r="B645" s="73" t="s">
        <v>2694</v>
      </c>
      <c r="C645" s="74" t="s">
        <v>2415</v>
      </c>
      <c r="D645" s="56" t="s">
        <v>142</v>
      </c>
      <c r="E645" s="78" t="s">
        <v>949</v>
      </c>
      <c r="F645" s="76" t="s">
        <v>145</v>
      </c>
      <c r="G645" s="77"/>
      <c r="H645" s="77"/>
      <c r="I645" s="78" t="s">
        <v>2855</v>
      </c>
      <c r="J645" s="57" t="s">
        <v>150</v>
      </c>
      <c r="K645" s="77"/>
      <c r="L645" s="77"/>
      <c r="M645" s="77"/>
      <c r="N645" s="77"/>
      <c r="O645" s="78" t="s">
        <v>949</v>
      </c>
      <c r="P645" s="79" t="s">
        <v>2106</v>
      </c>
      <c r="Q645" s="80">
        <v>2567950.19</v>
      </c>
      <c r="R645" s="78" t="s">
        <v>949</v>
      </c>
      <c r="S645" s="73" t="s">
        <v>916</v>
      </c>
      <c r="T645" s="56" t="s">
        <v>142</v>
      </c>
      <c r="U645" s="73" t="s">
        <v>916</v>
      </c>
      <c r="V645" s="52"/>
    </row>
    <row r="646" spans="1:22" ht="163.19999999999999" x14ac:dyDescent="0.2">
      <c r="A646" s="72" t="s">
        <v>2098</v>
      </c>
      <c r="B646" s="73" t="s">
        <v>2695</v>
      </c>
      <c r="C646" s="74" t="s">
        <v>2416</v>
      </c>
      <c r="D646" s="56" t="s">
        <v>142</v>
      </c>
      <c r="E646" s="78" t="s">
        <v>2400</v>
      </c>
      <c r="F646" s="76" t="s">
        <v>145</v>
      </c>
      <c r="G646" s="77"/>
      <c r="H646" s="77"/>
      <c r="I646" s="78" t="s">
        <v>2860</v>
      </c>
      <c r="J646" s="57" t="s">
        <v>150</v>
      </c>
      <c r="K646" s="77"/>
      <c r="L646" s="77"/>
      <c r="M646" s="77"/>
      <c r="N646" s="77"/>
      <c r="O646" s="78" t="s">
        <v>2400</v>
      </c>
      <c r="P646" s="79" t="s">
        <v>2107</v>
      </c>
      <c r="Q646" s="80">
        <v>2029067.51</v>
      </c>
      <c r="R646" s="78" t="s">
        <v>2400</v>
      </c>
      <c r="S646" s="73" t="s">
        <v>906</v>
      </c>
      <c r="T646" s="56" t="s">
        <v>142</v>
      </c>
      <c r="U646" s="73" t="s">
        <v>906</v>
      </c>
      <c r="V646" s="52"/>
    </row>
    <row r="647" spans="1:22" ht="173.4" x14ac:dyDescent="0.2">
      <c r="A647" s="72" t="s">
        <v>2098</v>
      </c>
      <c r="B647" s="73" t="s">
        <v>2696</v>
      </c>
      <c r="C647" s="74" t="s">
        <v>2417</v>
      </c>
      <c r="D647" s="56" t="s">
        <v>142</v>
      </c>
      <c r="E647" s="75" t="s">
        <v>949</v>
      </c>
      <c r="F647" s="76" t="s">
        <v>145</v>
      </c>
      <c r="G647" s="77"/>
      <c r="H647" s="77"/>
      <c r="I647" s="78" t="s">
        <v>2860</v>
      </c>
      <c r="J647" s="57" t="s">
        <v>150</v>
      </c>
      <c r="K647" s="77"/>
      <c r="L647" s="77"/>
      <c r="M647" s="77"/>
      <c r="N647" s="77"/>
      <c r="O647" s="75" t="s">
        <v>949</v>
      </c>
      <c r="P647" s="79" t="s">
        <v>2108</v>
      </c>
      <c r="Q647" s="80">
        <v>1502161.15</v>
      </c>
      <c r="R647" s="75" t="s">
        <v>949</v>
      </c>
      <c r="S647" s="73" t="s">
        <v>929</v>
      </c>
      <c r="T647" s="56" t="s">
        <v>142</v>
      </c>
      <c r="U647" s="73" t="s">
        <v>929</v>
      </c>
      <c r="V647" s="52"/>
    </row>
    <row r="648" spans="1:22" ht="30.6" x14ac:dyDescent="0.2">
      <c r="A648" s="72" t="s">
        <v>2098</v>
      </c>
      <c r="B648" s="73" t="s">
        <v>2697</v>
      </c>
      <c r="C648" s="74" t="s">
        <v>2418</v>
      </c>
      <c r="D648" s="56" t="s">
        <v>142</v>
      </c>
      <c r="E648" s="75" t="s">
        <v>2401</v>
      </c>
      <c r="F648" s="76" t="s">
        <v>145</v>
      </c>
      <c r="G648" s="77"/>
      <c r="H648" s="77"/>
      <c r="I648" s="78" t="s">
        <v>2854</v>
      </c>
      <c r="J648" s="57" t="s">
        <v>150</v>
      </c>
      <c r="K648" s="77"/>
      <c r="L648" s="77"/>
      <c r="M648" s="77"/>
      <c r="N648" s="77"/>
      <c r="O648" s="75" t="s">
        <v>2401</v>
      </c>
      <c r="P648" s="79" t="s">
        <v>2109</v>
      </c>
      <c r="Q648" s="80">
        <v>4144562.33</v>
      </c>
      <c r="R648" s="75" t="s">
        <v>2401</v>
      </c>
      <c r="S648" s="73" t="s">
        <v>2380</v>
      </c>
      <c r="T648" s="56" t="s">
        <v>142</v>
      </c>
      <c r="U648" s="73" t="s">
        <v>2380</v>
      </c>
      <c r="V648" s="52"/>
    </row>
    <row r="649" spans="1:22" ht="30.6" x14ac:dyDescent="0.2">
      <c r="A649" s="72" t="s">
        <v>2098</v>
      </c>
      <c r="B649" s="73" t="s">
        <v>2698</v>
      </c>
      <c r="C649" s="74" t="s">
        <v>2419</v>
      </c>
      <c r="D649" s="56" t="s">
        <v>142</v>
      </c>
      <c r="E649" s="78" t="s">
        <v>2402</v>
      </c>
      <c r="F649" s="76" t="s">
        <v>145</v>
      </c>
      <c r="G649" s="77"/>
      <c r="H649" s="77"/>
      <c r="I649" s="78" t="s">
        <v>2856</v>
      </c>
      <c r="J649" s="57" t="s">
        <v>150</v>
      </c>
      <c r="K649" s="77"/>
      <c r="L649" s="77"/>
      <c r="M649" s="77"/>
      <c r="N649" s="77"/>
      <c r="O649" s="78" t="s">
        <v>2402</v>
      </c>
      <c r="P649" s="79" t="s">
        <v>2110</v>
      </c>
      <c r="Q649" s="80">
        <v>4310344.82</v>
      </c>
      <c r="R649" s="78" t="s">
        <v>2402</v>
      </c>
      <c r="S649" s="73" t="s">
        <v>957</v>
      </c>
      <c r="T649" s="56" t="s">
        <v>142</v>
      </c>
      <c r="U649" s="73" t="s">
        <v>957</v>
      </c>
      <c r="V649" s="52"/>
    </row>
    <row r="650" spans="1:22" ht="20.399999999999999" x14ac:dyDescent="0.2">
      <c r="A650" s="72" t="s">
        <v>2098</v>
      </c>
      <c r="B650" s="73" t="s">
        <v>2699</v>
      </c>
      <c r="C650" s="74" t="s">
        <v>2420</v>
      </c>
      <c r="D650" s="56" t="s">
        <v>142</v>
      </c>
      <c r="E650" s="75" t="s">
        <v>2401</v>
      </c>
      <c r="F650" s="76" t="s">
        <v>145</v>
      </c>
      <c r="G650" s="77"/>
      <c r="H650" s="77"/>
      <c r="I650" s="78" t="s">
        <v>2856</v>
      </c>
      <c r="J650" s="57" t="s">
        <v>150</v>
      </c>
      <c r="K650" s="77"/>
      <c r="L650" s="77"/>
      <c r="M650" s="77"/>
      <c r="N650" s="77"/>
      <c r="O650" s="75" t="s">
        <v>2401</v>
      </c>
      <c r="P650" s="79" t="s">
        <v>2111</v>
      </c>
      <c r="Q650" s="80">
        <v>1243354.49</v>
      </c>
      <c r="R650" s="75" t="s">
        <v>2401</v>
      </c>
      <c r="S650" s="73" t="s">
        <v>2381</v>
      </c>
      <c r="T650" s="56" t="s">
        <v>142</v>
      </c>
      <c r="U650" s="73" t="s">
        <v>2381</v>
      </c>
      <c r="V650" s="52"/>
    </row>
    <row r="651" spans="1:22" ht="61.2" x14ac:dyDescent="0.2">
      <c r="A651" s="72" t="s">
        <v>2098</v>
      </c>
      <c r="B651" s="74" t="s">
        <v>2692</v>
      </c>
      <c r="C651" s="74" t="s">
        <v>2421</v>
      </c>
      <c r="D651" s="56" t="s">
        <v>142</v>
      </c>
      <c r="E651" s="78" t="s">
        <v>2401</v>
      </c>
      <c r="F651" s="76" t="s">
        <v>145</v>
      </c>
      <c r="G651" s="77"/>
      <c r="H651" s="77"/>
      <c r="I651" s="78" t="s">
        <v>2856</v>
      </c>
      <c r="J651" s="57" t="s">
        <v>150</v>
      </c>
      <c r="K651" s="77"/>
      <c r="L651" s="77"/>
      <c r="M651" s="77"/>
      <c r="N651" s="77"/>
      <c r="O651" s="78" t="s">
        <v>2401</v>
      </c>
      <c r="P651" s="79" t="s">
        <v>2112</v>
      </c>
      <c r="Q651" s="80">
        <v>1657824.93</v>
      </c>
      <c r="R651" s="78" t="s">
        <v>2401</v>
      </c>
      <c r="S651" s="78" t="s">
        <v>2381</v>
      </c>
      <c r="T651" s="56" t="s">
        <v>142</v>
      </c>
      <c r="U651" s="78" t="s">
        <v>2381</v>
      </c>
      <c r="V651" s="52"/>
    </row>
    <row r="652" spans="1:22" ht="61.2" x14ac:dyDescent="0.2">
      <c r="A652" s="72" t="s">
        <v>2098</v>
      </c>
      <c r="B652" s="73" t="s">
        <v>2700</v>
      </c>
      <c r="C652" s="74" t="s">
        <v>2422</v>
      </c>
      <c r="D652" s="56" t="s">
        <v>142</v>
      </c>
      <c r="E652" s="78" t="s">
        <v>2401</v>
      </c>
      <c r="F652" s="76" t="s">
        <v>145</v>
      </c>
      <c r="G652" s="77"/>
      <c r="H652" s="77"/>
      <c r="I652" s="78" t="s">
        <v>2861</v>
      </c>
      <c r="J652" s="57" t="s">
        <v>150</v>
      </c>
      <c r="K652" s="77"/>
      <c r="L652" s="77"/>
      <c r="M652" s="77"/>
      <c r="N652" s="77"/>
      <c r="O652" s="78" t="s">
        <v>2401</v>
      </c>
      <c r="P652" s="79" t="s">
        <v>2113</v>
      </c>
      <c r="Q652" s="80">
        <v>2901193.45</v>
      </c>
      <c r="R652" s="78" t="s">
        <v>2401</v>
      </c>
      <c r="S652" s="78" t="s">
        <v>2381</v>
      </c>
      <c r="T652" s="56" t="s">
        <v>142</v>
      </c>
      <c r="U652" s="78" t="s">
        <v>2381</v>
      </c>
      <c r="V652" s="52"/>
    </row>
    <row r="653" spans="1:22" ht="91.8" x14ac:dyDescent="0.2">
      <c r="A653" s="72" t="s">
        <v>2098</v>
      </c>
      <c r="B653" s="73" t="s">
        <v>2701</v>
      </c>
      <c r="C653" s="74" t="s">
        <v>2423</v>
      </c>
      <c r="D653" s="56" t="s">
        <v>142</v>
      </c>
      <c r="E653" s="78" t="s">
        <v>927</v>
      </c>
      <c r="F653" s="76" t="s">
        <v>145</v>
      </c>
      <c r="G653" s="77"/>
      <c r="H653" s="77"/>
      <c r="I653" s="78" t="s">
        <v>1358</v>
      </c>
      <c r="J653" s="57" t="s">
        <v>150</v>
      </c>
      <c r="K653" s="77"/>
      <c r="L653" s="77"/>
      <c r="M653" s="77"/>
      <c r="N653" s="77"/>
      <c r="O653" s="78" t="s">
        <v>927</v>
      </c>
      <c r="P653" s="79" t="s">
        <v>2114</v>
      </c>
      <c r="Q653" s="80">
        <v>3481432.36</v>
      </c>
      <c r="R653" s="78" t="s">
        <v>927</v>
      </c>
      <c r="S653" s="78" t="s">
        <v>2379</v>
      </c>
      <c r="T653" s="56" t="s">
        <v>142</v>
      </c>
      <c r="U653" s="78" t="s">
        <v>2379</v>
      </c>
      <c r="V653" s="52"/>
    </row>
    <row r="654" spans="1:22" ht="102" x14ac:dyDescent="0.2">
      <c r="A654" s="72" t="s">
        <v>2098</v>
      </c>
      <c r="B654" s="73" t="s">
        <v>2691</v>
      </c>
      <c r="C654" s="74" t="s">
        <v>2424</v>
      </c>
      <c r="D654" s="56" t="s">
        <v>142</v>
      </c>
      <c r="E654" s="78" t="s">
        <v>927</v>
      </c>
      <c r="F654" s="76" t="s">
        <v>145</v>
      </c>
      <c r="G654" s="77"/>
      <c r="H654" s="77"/>
      <c r="I654" s="78" t="s">
        <v>2862</v>
      </c>
      <c r="J654" s="57" t="s">
        <v>150</v>
      </c>
      <c r="K654" s="77"/>
      <c r="L654" s="77"/>
      <c r="M654" s="77"/>
      <c r="N654" s="77"/>
      <c r="O654" s="78" t="s">
        <v>927</v>
      </c>
      <c r="P654" s="79" t="s">
        <v>2115</v>
      </c>
      <c r="Q654" s="80">
        <v>1359255.96</v>
      </c>
      <c r="R654" s="78" t="s">
        <v>927</v>
      </c>
      <c r="S654" s="78" t="s">
        <v>2382</v>
      </c>
      <c r="T654" s="56" t="s">
        <v>142</v>
      </c>
      <c r="U654" s="78" t="s">
        <v>2382</v>
      </c>
      <c r="V654" s="52"/>
    </row>
    <row r="655" spans="1:22" ht="30.6" x14ac:dyDescent="0.2">
      <c r="A655" s="72" t="s">
        <v>2098</v>
      </c>
      <c r="B655" s="73" t="s">
        <v>2702</v>
      </c>
      <c r="C655" s="74" t="s">
        <v>2425</v>
      </c>
      <c r="D655" s="56" t="s">
        <v>142</v>
      </c>
      <c r="E655" s="75" t="s">
        <v>927</v>
      </c>
      <c r="F655" s="76" t="s">
        <v>145</v>
      </c>
      <c r="G655" s="77"/>
      <c r="H655" s="77"/>
      <c r="I655" s="78" t="s">
        <v>2862</v>
      </c>
      <c r="J655" s="57" t="s">
        <v>150</v>
      </c>
      <c r="K655" s="77"/>
      <c r="L655" s="77"/>
      <c r="M655" s="77"/>
      <c r="N655" s="77"/>
      <c r="O655" s="75" t="s">
        <v>927</v>
      </c>
      <c r="P655" s="79" t="s">
        <v>2116</v>
      </c>
      <c r="Q655" s="80">
        <v>1281278.1499999999</v>
      </c>
      <c r="R655" s="75" t="s">
        <v>927</v>
      </c>
      <c r="S655" s="73" t="s">
        <v>2379</v>
      </c>
      <c r="T655" s="56" t="s">
        <v>142</v>
      </c>
      <c r="U655" s="73" t="s">
        <v>2379</v>
      </c>
      <c r="V655" s="52"/>
    </row>
    <row r="656" spans="1:22" ht="173.4" x14ac:dyDescent="0.2">
      <c r="A656" s="72" t="s">
        <v>2098</v>
      </c>
      <c r="B656" s="73" t="s">
        <v>2703</v>
      </c>
      <c r="C656" s="74" t="s">
        <v>2426</v>
      </c>
      <c r="D656" s="56" t="s">
        <v>142</v>
      </c>
      <c r="E656" s="75" t="s">
        <v>2403</v>
      </c>
      <c r="F656" s="76" t="s">
        <v>145</v>
      </c>
      <c r="G656" s="77"/>
      <c r="H656" s="77"/>
      <c r="I656" s="78" t="s">
        <v>2863</v>
      </c>
      <c r="J656" s="57" t="s">
        <v>150</v>
      </c>
      <c r="K656" s="77"/>
      <c r="L656" s="77"/>
      <c r="M656" s="77"/>
      <c r="N656" s="77"/>
      <c r="O656" s="75" t="s">
        <v>2403</v>
      </c>
      <c r="P656" s="79" t="s">
        <v>2117</v>
      </c>
      <c r="Q656" s="80">
        <v>566516.97</v>
      </c>
      <c r="R656" s="75" t="s">
        <v>2403</v>
      </c>
      <c r="S656" s="73" t="s">
        <v>203</v>
      </c>
      <c r="T656" s="56" t="s">
        <v>142</v>
      </c>
      <c r="U656" s="73" t="s">
        <v>203</v>
      </c>
      <c r="V656" s="52"/>
    </row>
    <row r="657" spans="1:22" ht="306" x14ac:dyDescent="0.2">
      <c r="A657" s="72" t="s">
        <v>2098</v>
      </c>
      <c r="B657" s="73" t="s">
        <v>2704</v>
      </c>
      <c r="C657" s="74" t="s">
        <v>2427</v>
      </c>
      <c r="D657" s="56" t="s">
        <v>142</v>
      </c>
      <c r="E657" s="75" t="s">
        <v>927</v>
      </c>
      <c r="F657" s="76" t="s">
        <v>145</v>
      </c>
      <c r="G657" s="77"/>
      <c r="H657" s="77"/>
      <c r="I657" s="78" t="s">
        <v>2864</v>
      </c>
      <c r="J657" s="57" t="s">
        <v>150</v>
      </c>
      <c r="K657" s="77"/>
      <c r="L657" s="77"/>
      <c r="M657" s="77"/>
      <c r="N657" s="77"/>
      <c r="O657" s="75" t="s">
        <v>927</v>
      </c>
      <c r="P657" s="79" t="s">
        <v>2118</v>
      </c>
      <c r="Q657" s="80">
        <v>1160309.8500000001</v>
      </c>
      <c r="R657" s="75" t="s">
        <v>927</v>
      </c>
      <c r="S657" s="73" t="s">
        <v>2379</v>
      </c>
      <c r="T657" s="56" t="s">
        <v>142</v>
      </c>
      <c r="U657" s="73" t="s">
        <v>2379</v>
      </c>
      <c r="V657" s="52"/>
    </row>
    <row r="658" spans="1:22" ht="40.799999999999997" x14ac:dyDescent="0.2">
      <c r="A658" s="72" t="s">
        <v>2098</v>
      </c>
      <c r="B658" s="73" t="s">
        <v>2705</v>
      </c>
      <c r="C658" s="74" t="s">
        <v>2428</v>
      </c>
      <c r="D658" s="56" t="s">
        <v>142</v>
      </c>
      <c r="E658" s="75" t="s">
        <v>949</v>
      </c>
      <c r="F658" s="76" t="s">
        <v>145</v>
      </c>
      <c r="G658" s="77"/>
      <c r="H658" s="77"/>
      <c r="I658" s="78" t="s">
        <v>122</v>
      </c>
      <c r="J658" s="57" t="s">
        <v>150</v>
      </c>
      <c r="K658" s="77"/>
      <c r="L658" s="77"/>
      <c r="M658" s="77"/>
      <c r="N658" s="77"/>
      <c r="O658" s="75" t="s">
        <v>949</v>
      </c>
      <c r="P658" s="79" t="s">
        <v>2119</v>
      </c>
      <c r="Q658" s="80">
        <v>3730105.87</v>
      </c>
      <c r="R658" s="75" t="s">
        <v>949</v>
      </c>
      <c r="S658" s="73" t="s">
        <v>916</v>
      </c>
      <c r="T658" s="56" t="s">
        <v>142</v>
      </c>
      <c r="U658" s="73" t="s">
        <v>916</v>
      </c>
      <c r="V658" s="52"/>
    </row>
    <row r="659" spans="1:22" ht="91.8" x14ac:dyDescent="0.2">
      <c r="A659" s="72" t="s">
        <v>2098</v>
      </c>
      <c r="B659" s="73" t="s">
        <v>2692</v>
      </c>
      <c r="C659" s="74" t="s">
        <v>2429</v>
      </c>
      <c r="D659" s="56" t="s">
        <v>142</v>
      </c>
      <c r="E659" s="78" t="s">
        <v>927</v>
      </c>
      <c r="F659" s="76" t="s">
        <v>145</v>
      </c>
      <c r="G659" s="77"/>
      <c r="H659" s="77"/>
      <c r="I659" s="78" t="s">
        <v>2865</v>
      </c>
      <c r="J659" s="57" t="s">
        <v>150</v>
      </c>
      <c r="K659" s="77"/>
      <c r="L659" s="77"/>
      <c r="M659" s="77"/>
      <c r="N659" s="77"/>
      <c r="O659" s="78" t="s">
        <v>927</v>
      </c>
      <c r="P659" s="79" t="s">
        <v>2120</v>
      </c>
      <c r="Q659" s="80">
        <v>3358347.66</v>
      </c>
      <c r="R659" s="78" t="s">
        <v>927</v>
      </c>
      <c r="S659" s="78" t="s">
        <v>2379</v>
      </c>
      <c r="T659" s="56" t="s">
        <v>142</v>
      </c>
      <c r="U659" s="78" t="s">
        <v>2379</v>
      </c>
      <c r="V659" s="52"/>
    </row>
    <row r="660" spans="1:22" ht="20.399999999999999" x14ac:dyDescent="0.2">
      <c r="A660" s="72" t="s">
        <v>2098</v>
      </c>
      <c r="B660" s="73" t="s">
        <v>2706</v>
      </c>
      <c r="C660" s="74" t="s">
        <v>2430</v>
      </c>
      <c r="D660" s="56" t="s">
        <v>142</v>
      </c>
      <c r="E660" s="78" t="s">
        <v>949</v>
      </c>
      <c r="F660" s="76" t="s">
        <v>145</v>
      </c>
      <c r="G660" s="77"/>
      <c r="H660" s="77"/>
      <c r="I660" s="78" t="s">
        <v>1326</v>
      </c>
      <c r="J660" s="57" t="s">
        <v>150</v>
      </c>
      <c r="K660" s="77"/>
      <c r="L660" s="77"/>
      <c r="M660" s="77"/>
      <c r="N660" s="77"/>
      <c r="O660" s="78" t="s">
        <v>949</v>
      </c>
      <c r="P660" s="79" t="s">
        <v>2121</v>
      </c>
      <c r="Q660" s="80">
        <v>413230.91</v>
      </c>
      <c r="R660" s="78" t="s">
        <v>949</v>
      </c>
      <c r="S660" s="78" t="s">
        <v>929</v>
      </c>
      <c r="T660" s="56" t="s">
        <v>142</v>
      </c>
      <c r="U660" s="78" t="s">
        <v>929</v>
      </c>
      <c r="V660" s="52"/>
    </row>
    <row r="661" spans="1:22" ht="40.799999999999997" x14ac:dyDescent="0.2">
      <c r="A661" s="72" t="s">
        <v>2098</v>
      </c>
      <c r="B661" s="73" t="s">
        <v>2694</v>
      </c>
      <c r="C661" s="74" t="s">
        <v>2431</v>
      </c>
      <c r="D661" s="56" t="s">
        <v>142</v>
      </c>
      <c r="E661" s="78" t="s">
        <v>949</v>
      </c>
      <c r="F661" s="76" t="s">
        <v>145</v>
      </c>
      <c r="G661" s="77"/>
      <c r="H661" s="77"/>
      <c r="I661" s="78" t="s">
        <v>2866</v>
      </c>
      <c r="J661" s="57" t="s">
        <v>150</v>
      </c>
      <c r="K661" s="77"/>
      <c r="L661" s="77"/>
      <c r="M661" s="77"/>
      <c r="N661" s="77"/>
      <c r="O661" s="78" t="s">
        <v>949</v>
      </c>
      <c r="P661" s="79" t="s">
        <v>2122</v>
      </c>
      <c r="Q661" s="80">
        <v>4559018.51</v>
      </c>
      <c r="R661" s="78" t="s">
        <v>949</v>
      </c>
      <c r="S661" s="73" t="s">
        <v>916</v>
      </c>
      <c r="T661" s="56" t="s">
        <v>142</v>
      </c>
      <c r="U661" s="73" t="s">
        <v>916</v>
      </c>
      <c r="V661" s="52"/>
    </row>
    <row r="662" spans="1:22" ht="204" x14ac:dyDescent="0.2">
      <c r="A662" s="72" t="s">
        <v>2098</v>
      </c>
      <c r="B662" s="73" t="s">
        <v>2707</v>
      </c>
      <c r="C662" s="74" t="s">
        <v>2432</v>
      </c>
      <c r="D662" s="56" t="s">
        <v>142</v>
      </c>
      <c r="E662" s="78" t="s">
        <v>927</v>
      </c>
      <c r="F662" s="76" t="s">
        <v>145</v>
      </c>
      <c r="G662" s="77"/>
      <c r="H662" s="77"/>
      <c r="I662" s="77" t="s">
        <v>2867</v>
      </c>
      <c r="J662" s="57" t="s">
        <v>150</v>
      </c>
      <c r="K662" s="77"/>
      <c r="L662" s="77"/>
      <c r="M662" s="77"/>
      <c r="N662" s="77"/>
      <c r="O662" s="78" t="s">
        <v>927</v>
      </c>
      <c r="P662" s="79" t="s">
        <v>2123</v>
      </c>
      <c r="Q662" s="80">
        <v>1999671.84</v>
      </c>
      <c r="R662" s="78" t="s">
        <v>927</v>
      </c>
      <c r="S662" s="78" t="s">
        <v>2379</v>
      </c>
      <c r="T662" s="56" t="s">
        <v>142</v>
      </c>
      <c r="U662" s="78" t="s">
        <v>2379</v>
      </c>
      <c r="V662" s="52"/>
    </row>
    <row r="663" spans="1:22" ht="153" x14ac:dyDescent="0.2">
      <c r="A663" s="72" t="s">
        <v>2098</v>
      </c>
      <c r="B663" s="73" t="s">
        <v>2708</v>
      </c>
      <c r="C663" s="74" t="s">
        <v>2433</v>
      </c>
      <c r="D663" s="56" t="s">
        <v>142</v>
      </c>
      <c r="E663" s="75" t="s">
        <v>2403</v>
      </c>
      <c r="F663" s="76" t="s">
        <v>145</v>
      </c>
      <c r="G663" s="77"/>
      <c r="H663" s="77"/>
      <c r="I663" s="78" t="s">
        <v>2868</v>
      </c>
      <c r="J663" s="57" t="s">
        <v>150</v>
      </c>
      <c r="K663" s="77"/>
      <c r="L663" s="77"/>
      <c r="M663" s="77"/>
      <c r="N663" s="77"/>
      <c r="O663" s="75" t="s">
        <v>2403</v>
      </c>
      <c r="P663" s="79" t="s">
        <v>2124</v>
      </c>
      <c r="Q663" s="80">
        <v>903173.17</v>
      </c>
      <c r="R663" s="75" t="s">
        <v>2403</v>
      </c>
      <c r="S663" s="73" t="s">
        <v>203</v>
      </c>
      <c r="T663" s="56" t="s">
        <v>142</v>
      </c>
      <c r="U663" s="73" t="s">
        <v>203</v>
      </c>
      <c r="V663" s="52"/>
    </row>
    <row r="664" spans="1:22" ht="102" x14ac:dyDescent="0.2">
      <c r="A664" s="72" t="s">
        <v>2098</v>
      </c>
      <c r="B664" s="73" t="s">
        <v>2709</v>
      </c>
      <c r="C664" s="74" t="s">
        <v>2434</v>
      </c>
      <c r="D664" s="56" t="s">
        <v>142</v>
      </c>
      <c r="E664" s="78" t="s">
        <v>2402</v>
      </c>
      <c r="F664" s="76" t="s">
        <v>145</v>
      </c>
      <c r="G664" s="77"/>
      <c r="H664" s="77"/>
      <c r="I664" s="78" t="s">
        <v>2869</v>
      </c>
      <c r="J664" s="57" t="s">
        <v>150</v>
      </c>
      <c r="K664" s="77"/>
      <c r="L664" s="77"/>
      <c r="M664" s="77"/>
      <c r="N664" s="77"/>
      <c r="O664" s="78" t="s">
        <v>2402</v>
      </c>
      <c r="P664" s="79" t="s">
        <v>2125</v>
      </c>
      <c r="Q664" s="80">
        <v>1242256.92</v>
      </c>
      <c r="R664" s="78" t="s">
        <v>2402</v>
      </c>
      <c r="S664" s="78" t="s">
        <v>2383</v>
      </c>
      <c r="T664" s="56" t="s">
        <v>142</v>
      </c>
      <c r="U664" s="78" t="s">
        <v>2383</v>
      </c>
      <c r="V664" s="52"/>
    </row>
    <row r="665" spans="1:22" ht="142.80000000000001" x14ac:dyDescent="0.2">
      <c r="A665" s="72" t="s">
        <v>2098</v>
      </c>
      <c r="B665" s="73" t="s">
        <v>2710</v>
      </c>
      <c r="C665" s="74" t="s">
        <v>2435</v>
      </c>
      <c r="D665" s="56" t="s">
        <v>142</v>
      </c>
      <c r="E665" s="78" t="s">
        <v>2402</v>
      </c>
      <c r="F665" s="76" t="s">
        <v>145</v>
      </c>
      <c r="G665" s="77"/>
      <c r="H665" s="77"/>
      <c r="I665" s="78" t="s">
        <v>2870</v>
      </c>
      <c r="J665" s="57" t="s">
        <v>150</v>
      </c>
      <c r="K665" s="77"/>
      <c r="L665" s="77"/>
      <c r="M665" s="77"/>
      <c r="N665" s="77"/>
      <c r="O665" s="78" t="s">
        <v>2402</v>
      </c>
      <c r="P665" s="79" t="s">
        <v>2126</v>
      </c>
      <c r="Q665" s="80">
        <v>2693909.87</v>
      </c>
      <c r="R665" s="78" t="s">
        <v>2402</v>
      </c>
      <c r="S665" s="78" t="s">
        <v>957</v>
      </c>
      <c r="T665" s="56" t="s">
        <v>142</v>
      </c>
      <c r="U665" s="78" t="s">
        <v>957</v>
      </c>
      <c r="V665" s="52"/>
    </row>
    <row r="666" spans="1:22" ht="81.599999999999994" x14ac:dyDescent="0.2">
      <c r="A666" s="72" t="s">
        <v>2098</v>
      </c>
      <c r="B666" s="73" t="s">
        <v>2711</v>
      </c>
      <c r="C666" s="74" t="s">
        <v>2436</v>
      </c>
      <c r="D666" s="56" t="s">
        <v>142</v>
      </c>
      <c r="E666" s="75" t="s">
        <v>920</v>
      </c>
      <c r="F666" s="76" t="s">
        <v>145</v>
      </c>
      <c r="G666" s="77"/>
      <c r="H666" s="77"/>
      <c r="I666" s="78" t="s">
        <v>2861</v>
      </c>
      <c r="J666" s="57" t="s">
        <v>150</v>
      </c>
      <c r="K666" s="77"/>
      <c r="L666" s="77"/>
      <c r="M666" s="77"/>
      <c r="N666" s="77"/>
      <c r="O666" s="75" t="s">
        <v>920</v>
      </c>
      <c r="P666" s="79" t="s">
        <v>2127</v>
      </c>
      <c r="Q666" s="80">
        <v>1947944.28</v>
      </c>
      <c r="R666" s="75" t="s">
        <v>920</v>
      </c>
      <c r="S666" s="73" t="s">
        <v>929</v>
      </c>
      <c r="T666" s="56" t="s">
        <v>142</v>
      </c>
      <c r="U666" s="73" t="s">
        <v>929</v>
      </c>
      <c r="V666" s="52"/>
    </row>
    <row r="667" spans="1:22" ht="163.19999999999999" x14ac:dyDescent="0.2">
      <c r="A667" s="72" t="s">
        <v>2098</v>
      </c>
      <c r="B667" s="73" t="s">
        <v>2712</v>
      </c>
      <c r="C667" s="74" t="s">
        <v>2437</v>
      </c>
      <c r="D667" s="56" t="s">
        <v>142</v>
      </c>
      <c r="E667" s="75" t="s">
        <v>2403</v>
      </c>
      <c r="F667" s="76" t="s">
        <v>145</v>
      </c>
      <c r="G667" s="77"/>
      <c r="H667" s="77"/>
      <c r="I667" s="78" t="s">
        <v>2861</v>
      </c>
      <c r="J667" s="57" t="s">
        <v>150</v>
      </c>
      <c r="K667" s="77"/>
      <c r="L667" s="77"/>
      <c r="M667" s="77"/>
      <c r="N667" s="77"/>
      <c r="O667" s="75" t="s">
        <v>2403</v>
      </c>
      <c r="P667" s="79" t="s">
        <v>2128</v>
      </c>
      <c r="Q667" s="80">
        <v>1409151.14</v>
      </c>
      <c r="R667" s="75" t="s">
        <v>2403</v>
      </c>
      <c r="S667" s="73" t="s">
        <v>203</v>
      </c>
      <c r="T667" s="56" t="s">
        <v>142</v>
      </c>
      <c r="U667" s="73" t="s">
        <v>203</v>
      </c>
      <c r="V667" s="52"/>
    </row>
    <row r="668" spans="1:22" ht="163.19999999999999" x14ac:dyDescent="0.2">
      <c r="A668" s="72" t="s">
        <v>2098</v>
      </c>
      <c r="B668" s="73" t="s">
        <v>2713</v>
      </c>
      <c r="C668" s="74" t="s">
        <v>2438</v>
      </c>
      <c r="D668" s="56" t="s">
        <v>142</v>
      </c>
      <c r="E668" s="75" t="s">
        <v>2402</v>
      </c>
      <c r="F668" s="76" t="s">
        <v>145</v>
      </c>
      <c r="G668" s="77"/>
      <c r="H668" s="77"/>
      <c r="I668" s="78" t="s">
        <v>2871</v>
      </c>
      <c r="J668" s="57" t="s">
        <v>150</v>
      </c>
      <c r="K668" s="77"/>
      <c r="L668" s="77"/>
      <c r="M668" s="77"/>
      <c r="N668" s="77"/>
      <c r="O668" s="75" t="s">
        <v>2402</v>
      </c>
      <c r="P668" s="79" t="s">
        <v>2129</v>
      </c>
      <c r="Q668" s="80">
        <v>1985302.75</v>
      </c>
      <c r="R668" s="75" t="s">
        <v>2402</v>
      </c>
      <c r="S668" s="73" t="s">
        <v>957</v>
      </c>
      <c r="T668" s="56" t="s">
        <v>142</v>
      </c>
      <c r="U668" s="73" t="s">
        <v>957</v>
      </c>
      <c r="V668" s="52"/>
    </row>
    <row r="669" spans="1:22" ht="81.599999999999994" x14ac:dyDescent="0.2">
      <c r="A669" s="72" t="s">
        <v>2098</v>
      </c>
      <c r="B669" s="77" t="s">
        <v>2714</v>
      </c>
      <c r="C669" s="74" t="s">
        <v>2439</v>
      </c>
      <c r="D669" s="56" t="s">
        <v>142</v>
      </c>
      <c r="E669" s="75" t="s">
        <v>927</v>
      </c>
      <c r="F669" s="76" t="s">
        <v>145</v>
      </c>
      <c r="G669" s="77"/>
      <c r="H669" s="77"/>
      <c r="I669" s="78" t="s">
        <v>1678</v>
      </c>
      <c r="J669" s="57" t="s">
        <v>150</v>
      </c>
      <c r="K669" s="77"/>
      <c r="L669" s="77"/>
      <c r="M669" s="77"/>
      <c r="N669" s="77"/>
      <c r="O669" s="75" t="s">
        <v>927</v>
      </c>
      <c r="P669" s="79" t="s">
        <v>2130</v>
      </c>
      <c r="Q669" s="80">
        <v>2149612.58</v>
      </c>
      <c r="R669" s="75" t="s">
        <v>927</v>
      </c>
      <c r="S669" s="73" t="s">
        <v>2379</v>
      </c>
      <c r="T669" s="56" t="s">
        <v>142</v>
      </c>
      <c r="U669" s="73" t="s">
        <v>2379</v>
      </c>
      <c r="V669" s="52"/>
    </row>
    <row r="670" spans="1:22" ht="163.19999999999999" x14ac:dyDescent="0.2">
      <c r="A670" s="72" t="s">
        <v>2098</v>
      </c>
      <c r="B670" s="73" t="s">
        <v>2715</v>
      </c>
      <c r="C670" s="74" t="s">
        <v>2440</v>
      </c>
      <c r="D670" s="56" t="s">
        <v>142</v>
      </c>
      <c r="E670" s="78" t="s">
        <v>949</v>
      </c>
      <c r="F670" s="76" t="s">
        <v>145</v>
      </c>
      <c r="G670" s="77"/>
      <c r="H670" s="77"/>
      <c r="I670" s="78" t="s">
        <v>2860</v>
      </c>
      <c r="J670" s="57" t="s">
        <v>150</v>
      </c>
      <c r="K670" s="77"/>
      <c r="L670" s="77"/>
      <c r="M670" s="77"/>
      <c r="N670" s="77"/>
      <c r="O670" s="78" t="s">
        <v>949</v>
      </c>
      <c r="P670" s="79" t="s">
        <v>2131</v>
      </c>
      <c r="Q670" s="80">
        <v>3655371.66</v>
      </c>
      <c r="R670" s="78" t="s">
        <v>949</v>
      </c>
      <c r="S670" s="73" t="s">
        <v>916</v>
      </c>
      <c r="T670" s="56" t="s">
        <v>142</v>
      </c>
      <c r="U670" s="73" t="s">
        <v>916</v>
      </c>
      <c r="V670" s="52"/>
    </row>
    <row r="671" spans="1:22" ht="91.8" x14ac:dyDescent="0.2">
      <c r="A671" s="72" t="s">
        <v>2098</v>
      </c>
      <c r="B671" s="77" t="s">
        <v>2716</v>
      </c>
      <c r="C671" s="74" t="s">
        <v>2441</v>
      </c>
      <c r="D671" s="56" t="s">
        <v>142</v>
      </c>
      <c r="E671" s="75" t="s">
        <v>927</v>
      </c>
      <c r="F671" s="76" t="s">
        <v>145</v>
      </c>
      <c r="G671" s="77"/>
      <c r="H671" s="77"/>
      <c r="I671" s="78" t="s">
        <v>2872</v>
      </c>
      <c r="J671" s="57" t="s">
        <v>150</v>
      </c>
      <c r="K671" s="77"/>
      <c r="L671" s="77"/>
      <c r="M671" s="77"/>
      <c r="N671" s="77"/>
      <c r="O671" s="75" t="s">
        <v>927</v>
      </c>
      <c r="P671" s="79" t="s">
        <v>2132</v>
      </c>
      <c r="Q671" s="80">
        <v>947687.98</v>
      </c>
      <c r="R671" s="75" t="s">
        <v>927</v>
      </c>
      <c r="S671" s="73" t="s">
        <v>2382</v>
      </c>
      <c r="T671" s="56" t="s">
        <v>142</v>
      </c>
      <c r="U671" s="73" t="s">
        <v>2382</v>
      </c>
      <c r="V671" s="52"/>
    </row>
    <row r="672" spans="1:22" ht="173.4" x14ac:dyDescent="0.2">
      <c r="A672" s="72" t="s">
        <v>2098</v>
      </c>
      <c r="B672" s="77" t="s">
        <v>2717</v>
      </c>
      <c r="C672" s="74" t="s">
        <v>2442</v>
      </c>
      <c r="D672" s="56" t="s">
        <v>142</v>
      </c>
      <c r="E672" s="75" t="s">
        <v>2402</v>
      </c>
      <c r="F672" s="76" t="s">
        <v>145</v>
      </c>
      <c r="G672" s="77"/>
      <c r="H672" s="77"/>
      <c r="I672" s="78" t="s">
        <v>2873</v>
      </c>
      <c r="J672" s="57" t="s">
        <v>150</v>
      </c>
      <c r="K672" s="77"/>
      <c r="L672" s="77"/>
      <c r="M672" s="77"/>
      <c r="N672" s="77"/>
      <c r="O672" s="75" t="s">
        <v>2402</v>
      </c>
      <c r="P672" s="79" t="s">
        <v>2133</v>
      </c>
      <c r="Q672" s="80">
        <v>1118688.08</v>
      </c>
      <c r="R672" s="75" t="s">
        <v>2402</v>
      </c>
      <c r="S672" s="78" t="s">
        <v>2383</v>
      </c>
      <c r="T672" s="56" t="s">
        <v>142</v>
      </c>
      <c r="U672" s="78" t="s">
        <v>2383</v>
      </c>
      <c r="V672" s="52"/>
    </row>
    <row r="673" spans="1:22" ht="193.8" x14ac:dyDescent="0.2">
      <c r="A673" s="72" t="s">
        <v>2098</v>
      </c>
      <c r="B673" s="77" t="s">
        <v>2718</v>
      </c>
      <c r="C673" s="74" t="s">
        <v>2443</v>
      </c>
      <c r="D673" s="56" t="s">
        <v>142</v>
      </c>
      <c r="E673" s="75" t="s">
        <v>2402</v>
      </c>
      <c r="F673" s="76" t="s">
        <v>145</v>
      </c>
      <c r="G673" s="77"/>
      <c r="H673" s="77"/>
      <c r="I673" s="78" t="s">
        <v>2874</v>
      </c>
      <c r="J673" s="57" t="s">
        <v>150</v>
      </c>
      <c r="K673" s="77"/>
      <c r="L673" s="77"/>
      <c r="M673" s="77"/>
      <c r="N673" s="77"/>
      <c r="O673" s="75" t="s">
        <v>2402</v>
      </c>
      <c r="P673" s="79" t="s">
        <v>2134</v>
      </c>
      <c r="Q673" s="80">
        <v>4421305.2</v>
      </c>
      <c r="R673" s="75" t="s">
        <v>2402</v>
      </c>
      <c r="S673" s="73" t="s">
        <v>957</v>
      </c>
      <c r="T673" s="56" t="s">
        <v>142</v>
      </c>
      <c r="U673" s="73" t="s">
        <v>957</v>
      </c>
      <c r="V673" s="52"/>
    </row>
    <row r="674" spans="1:22" ht="81.599999999999994" x14ac:dyDescent="0.2">
      <c r="A674" s="72" t="s">
        <v>2098</v>
      </c>
      <c r="B674" s="77" t="s">
        <v>2719</v>
      </c>
      <c r="C674" s="74" t="s">
        <v>2444</v>
      </c>
      <c r="D674" s="56" t="s">
        <v>142</v>
      </c>
      <c r="E674" s="75" t="s">
        <v>2402</v>
      </c>
      <c r="F674" s="76" t="s">
        <v>145</v>
      </c>
      <c r="G674" s="77"/>
      <c r="H674" s="77"/>
      <c r="I674" s="78" t="s">
        <v>2875</v>
      </c>
      <c r="J674" s="57" t="s">
        <v>150</v>
      </c>
      <c r="K674" s="77"/>
      <c r="L674" s="77"/>
      <c r="M674" s="77"/>
      <c r="N674" s="77"/>
      <c r="O674" s="75" t="s">
        <v>2402</v>
      </c>
      <c r="P674" s="79" t="s">
        <v>2135</v>
      </c>
      <c r="Q674" s="80">
        <v>1734450.8</v>
      </c>
      <c r="R674" s="75" t="s">
        <v>2402</v>
      </c>
      <c r="S674" s="73" t="s">
        <v>957</v>
      </c>
      <c r="T674" s="56" t="s">
        <v>142</v>
      </c>
      <c r="U674" s="73" t="s">
        <v>957</v>
      </c>
      <c r="V674" s="52"/>
    </row>
    <row r="675" spans="1:22" ht="112.2" x14ac:dyDescent="0.2">
      <c r="A675" s="72" t="s">
        <v>2098</v>
      </c>
      <c r="B675" s="77" t="s">
        <v>2708</v>
      </c>
      <c r="C675" s="74" t="s">
        <v>2445</v>
      </c>
      <c r="D675" s="56" t="s">
        <v>142</v>
      </c>
      <c r="E675" s="75" t="s">
        <v>2402</v>
      </c>
      <c r="F675" s="76" t="s">
        <v>145</v>
      </c>
      <c r="G675" s="77"/>
      <c r="H675" s="77"/>
      <c r="I675" s="78" t="s">
        <v>2876</v>
      </c>
      <c r="J675" s="57" t="s">
        <v>150</v>
      </c>
      <c r="K675" s="77"/>
      <c r="L675" s="77"/>
      <c r="M675" s="77"/>
      <c r="N675" s="77"/>
      <c r="O675" s="75" t="s">
        <v>2402</v>
      </c>
      <c r="P675" s="79" t="s">
        <v>2136</v>
      </c>
      <c r="Q675" s="80">
        <v>1160476.3700000001</v>
      </c>
      <c r="R675" s="75" t="s">
        <v>2402</v>
      </c>
      <c r="S675" s="78" t="s">
        <v>2383</v>
      </c>
      <c r="T675" s="56" t="s">
        <v>142</v>
      </c>
      <c r="U675" s="78" t="s">
        <v>2383</v>
      </c>
      <c r="V675" s="52"/>
    </row>
    <row r="676" spans="1:22" ht="112.2" x14ac:dyDescent="0.2">
      <c r="A676" s="72" t="s">
        <v>2098</v>
      </c>
      <c r="B676" s="73" t="s">
        <v>2692</v>
      </c>
      <c r="C676" s="74" t="s">
        <v>2446</v>
      </c>
      <c r="D676" s="56" t="s">
        <v>142</v>
      </c>
      <c r="E676" s="78" t="s">
        <v>927</v>
      </c>
      <c r="F676" s="76" t="s">
        <v>145</v>
      </c>
      <c r="G676" s="77"/>
      <c r="H676" s="77"/>
      <c r="I676" s="78" t="s">
        <v>2877</v>
      </c>
      <c r="J676" s="57" t="s">
        <v>150</v>
      </c>
      <c r="K676" s="77"/>
      <c r="L676" s="77"/>
      <c r="M676" s="77"/>
      <c r="N676" s="77"/>
      <c r="O676" s="78" t="s">
        <v>927</v>
      </c>
      <c r="P676" s="79" t="s">
        <v>2137</v>
      </c>
      <c r="Q676" s="80">
        <v>1242389</v>
      </c>
      <c r="R676" s="78" t="s">
        <v>927</v>
      </c>
      <c r="S676" s="78" t="s">
        <v>2379</v>
      </c>
      <c r="T676" s="56" t="s">
        <v>142</v>
      </c>
      <c r="U676" s="78" t="s">
        <v>2379</v>
      </c>
      <c r="V676" s="52"/>
    </row>
    <row r="677" spans="1:22" ht="102" x14ac:dyDescent="0.2">
      <c r="A677" s="72" t="s">
        <v>2098</v>
      </c>
      <c r="B677" s="73" t="s">
        <v>2720</v>
      </c>
      <c r="C677" s="74" t="s">
        <v>2447</v>
      </c>
      <c r="D677" s="56" t="s">
        <v>142</v>
      </c>
      <c r="E677" s="78" t="s">
        <v>927</v>
      </c>
      <c r="F677" s="76" t="s">
        <v>145</v>
      </c>
      <c r="G677" s="77"/>
      <c r="H677" s="77"/>
      <c r="I677" s="78" t="s">
        <v>2877</v>
      </c>
      <c r="J677" s="57" t="s">
        <v>150</v>
      </c>
      <c r="K677" s="77"/>
      <c r="L677" s="77"/>
      <c r="M677" s="77"/>
      <c r="N677" s="77"/>
      <c r="O677" s="78" t="s">
        <v>927</v>
      </c>
      <c r="P677" s="79" t="s">
        <v>2138</v>
      </c>
      <c r="Q677" s="80">
        <v>611369.23</v>
      </c>
      <c r="R677" s="78" t="s">
        <v>927</v>
      </c>
      <c r="S677" s="78" t="s">
        <v>2382</v>
      </c>
      <c r="T677" s="56" t="s">
        <v>142</v>
      </c>
      <c r="U677" s="78" t="s">
        <v>2382</v>
      </c>
      <c r="V677" s="52"/>
    </row>
    <row r="678" spans="1:22" ht="122.4" x14ac:dyDescent="0.2">
      <c r="A678" s="72" t="s">
        <v>2098</v>
      </c>
      <c r="B678" s="73" t="s">
        <v>32</v>
      </c>
      <c r="C678" s="74" t="s">
        <v>2448</v>
      </c>
      <c r="D678" s="56" t="s">
        <v>142</v>
      </c>
      <c r="E678" s="75" t="s">
        <v>2401</v>
      </c>
      <c r="F678" s="76" t="s">
        <v>145</v>
      </c>
      <c r="G678" s="77"/>
      <c r="H678" s="77"/>
      <c r="I678" s="78" t="s">
        <v>2878</v>
      </c>
      <c r="J678" s="57" t="s">
        <v>150</v>
      </c>
      <c r="K678" s="77"/>
      <c r="L678" s="77"/>
      <c r="M678" s="77"/>
      <c r="N678" s="77"/>
      <c r="O678" s="75" t="s">
        <v>2401</v>
      </c>
      <c r="P678" s="79" t="s">
        <v>2139</v>
      </c>
      <c r="Q678" s="80">
        <v>1612617.74</v>
      </c>
      <c r="R678" s="75" t="s">
        <v>2401</v>
      </c>
      <c r="S678" s="73" t="s">
        <v>2381</v>
      </c>
      <c r="T678" s="56" t="s">
        <v>142</v>
      </c>
      <c r="U678" s="73" t="s">
        <v>2381</v>
      </c>
      <c r="V678" s="52"/>
    </row>
    <row r="679" spans="1:22" ht="112.2" x14ac:dyDescent="0.2">
      <c r="A679" s="72" t="s">
        <v>2098</v>
      </c>
      <c r="B679" s="73" t="s">
        <v>2721</v>
      </c>
      <c r="C679" s="74" t="s">
        <v>2449</v>
      </c>
      <c r="D679" s="56" t="s">
        <v>142</v>
      </c>
      <c r="E679" s="75" t="s">
        <v>2401</v>
      </c>
      <c r="F679" s="76" t="s">
        <v>145</v>
      </c>
      <c r="G679" s="77"/>
      <c r="H679" s="77"/>
      <c r="I679" s="78" t="s">
        <v>2878</v>
      </c>
      <c r="J679" s="57" t="s">
        <v>150</v>
      </c>
      <c r="K679" s="77"/>
      <c r="L679" s="77"/>
      <c r="M679" s="77"/>
      <c r="N679" s="77"/>
      <c r="O679" s="75" t="s">
        <v>2401</v>
      </c>
      <c r="P679" s="79" t="s">
        <v>2140</v>
      </c>
      <c r="Q679" s="80">
        <v>1891346.4</v>
      </c>
      <c r="R679" s="75" t="s">
        <v>2401</v>
      </c>
      <c r="S679" s="73" t="s">
        <v>2380</v>
      </c>
      <c r="T679" s="56" t="s">
        <v>142</v>
      </c>
      <c r="U679" s="73" t="s">
        <v>2380</v>
      </c>
      <c r="V679" s="52"/>
    </row>
    <row r="680" spans="1:22" ht="81.599999999999994" x14ac:dyDescent="0.2">
      <c r="A680" s="72" t="s">
        <v>2098</v>
      </c>
      <c r="B680" s="73" t="s">
        <v>2722</v>
      </c>
      <c r="C680" s="74" t="s">
        <v>2450</v>
      </c>
      <c r="D680" s="56" t="s">
        <v>142</v>
      </c>
      <c r="E680" s="75" t="s">
        <v>2402</v>
      </c>
      <c r="F680" s="76" t="s">
        <v>145</v>
      </c>
      <c r="G680" s="77"/>
      <c r="H680" s="77"/>
      <c r="I680" s="78" t="s">
        <v>2879</v>
      </c>
      <c r="J680" s="57" t="s">
        <v>150</v>
      </c>
      <c r="K680" s="77"/>
      <c r="L680" s="77"/>
      <c r="M680" s="77"/>
      <c r="N680" s="77"/>
      <c r="O680" s="75" t="s">
        <v>2402</v>
      </c>
      <c r="P680" s="79" t="s">
        <v>2141</v>
      </c>
      <c r="Q680" s="80">
        <v>361424.2</v>
      </c>
      <c r="R680" s="75" t="s">
        <v>2402</v>
      </c>
      <c r="S680" s="73" t="s">
        <v>2383</v>
      </c>
      <c r="T680" s="56" t="s">
        <v>142</v>
      </c>
      <c r="U680" s="73" t="s">
        <v>2383</v>
      </c>
      <c r="V680" s="52"/>
    </row>
    <row r="681" spans="1:22" ht="102" x14ac:dyDescent="0.2">
      <c r="A681" s="72" t="s">
        <v>2098</v>
      </c>
      <c r="B681" s="73" t="s">
        <v>2723</v>
      </c>
      <c r="C681" s="74" t="s">
        <v>2451</v>
      </c>
      <c r="D681" s="56" t="s">
        <v>142</v>
      </c>
      <c r="E681" s="75" t="s">
        <v>2402</v>
      </c>
      <c r="F681" s="76" t="s">
        <v>145</v>
      </c>
      <c r="G681" s="77"/>
      <c r="H681" s="77"/>
      <c r="I681" s="78" t="s">
        <v>2879</v>
      </c>
      <c r="J681" s="57" t="s">
        <v>150</v>
      </c>
      <c r="K681" s="77"/>
      <c r="L681" s="77"/>
      <c r="M681" s="77"/>
      <c r="N681" s="77"/>
      <c r="O681" s="75" t="s">
        <v>2402</v>
      </c>
      <c r="P681" s="79" t="s">
        <v>2142</v>
      </c>
      <c r="Q681" s="80">
        <v>491117.68</v>
      </c>
      <c r="R681" s="75" t="s">
        <v>2402</v>
      </c>
      <c r="S681" s="73" t="s">
        <v>2383</v>
      </c>
      <c r="T681" s="56" t="s">
        <v>142</v>
      </c>
      <c r="U681" s="73" t="s">
        <v>2383</v>
      </c>
      <c r="V681" s="52"/>
    </row>
    <row r="682" spans="1:22" ht="40.799999999999997" x14ac:dyDescent="0.2">
      <c r="A682" s="72" t="s">
        <v>2098</v>
      </c>
      <c r="B682" s="73" t="s">
        <v>2724</v>
      </c>
      <c r="C682" s="74" t="s">
        <v>2452</v>
      </c>
      <c r="D682" s="56" t="s">
        <v>142</v>
      </c>
      <c r="E682" s="75" t="s">
        <v>2402</v>
      </c>
      <c r="F682" s="76" t="s">
        <v>145</v>
      </c>
      <c r="G682" s="77"/>
      <c r="H682" s="77"/>
      <c r="I682" s="78" t="s">
        <v>2880</v>
      </c>
      <c r="J682" s="57" t="s">
        <v>150</v>
      </c>
      <c r="K682" s="77"/>
      <c r="L682" s="77"/>
      <c r="M682" s="77"/>
      <c r="N682" s="77"/>
      <c r="O682" s="75" t="s">
        <v>2402</v>
      </c>
      <c r="P682" s="79" t="s">
        <v>2143</v>
      </c>
      <c r="Q682" s="80">
        <v>1707557.38</v>
      </c>
      <c r="R682" s="75" t="s">
        <v>2402</v>
      </c>
      <c r="S682" s="73" t="s">
        <v>957</v>
      </c>
      <c r="T682" s="56" t="s">
        <v>142</v>
      </c>
      <c r="U682" s="73" t="s">
        <v>957</v>
      </c>
      <c r="V682" s="52"/>
    </row>
    <row r="683" spans="1:22" ht="102" x14ac:dyDescent="0.2">
      <c r="A683" s="72" t="s">
        <v>2098</v>
      </c>
      <c r="B683" s="73" t="s">
        <v>2725</v>
      </c>
      <c r="C683" s="74" t="s">
        <v>2453</v>
      </c>
      <c r="D683" s="56" t="s">
        <v>142</v>
      </c>
      <c r="E683" s="75" t="s">
        <v>2402</v>
      </c>
      <c r="F683" s="76" t="s">
        <v>145</v>
      </c>
      <c r="G683" s="77"/>
      <c r="H683" s="77"/>
      <c r="I683" s="78" t="s">
        <v>2881</v>
      </c>
      <c r="J683" s="57" t="s">
        <v>150</v>
      </c>
      <c r="K683" s="77"/>
      <c r="L683" s="77"/>
      <c r="M683" s="77"/>
      <c r="N683" s="77"/>
      <c r="O683" s="75" t="s">
        <v>2402</v>
      </c>
      <c r="P683" s="79" t="s">
        <v>2144</v>
      </c>
      <c r="Q683" s="80">
        <v>644396.67000000004</v>
      </c>
      <c r="R683" s="75" t="s">
        <v>2402</v>
      </c>
      <c r="S683" s="73" t="s">
        <v>2383</v>
      </c>
      <c r="T683" s="56" t="s">
        <v>142</v>
      </c>
      <c r="U683" s="73" t="s">
        <v>2383</v>
      </c>
      <c r="V683" s="52"/>
    </row>
    <row r="684" spans="1:22" ht="122.4" x14ac:dyDescent="0.2">
      <c r="A684" s="72" t="s">
        <v>2098</v>
      </c>
      <c r="B684" s="73" t="s">
        <v>2722</v>
      </c>
      <c r="C684" s="74" t="s">
        <v>2454</v>
      </c>
      <c r="D684" s="56" t="s">
        <v>142</v>
      </c>
      <c r="E684" s="75" t="s">
        <v>2402</v>
      </c>
      <c r="F684" s="76" t="s">
        <v>145</v>
      </c>
      <c r="G684" s="77"/>
      <c r="H684" s="77"/>
      <c r="I684" s="78" t="s">
        <v>2882</v>
      </c>
      <c r="J684" s="57" t="s">
        <v>150</v>
      </c>
      <c r="K684" s="77"/>
      <c r="L684" s="77"/>
      <c r="M684" s="77"/>
      <c r="N684" s="77"/>
      <c r="O684" s="75" t="s">
        <v>2402</v>
      </c>
      <c r="P684" s="79" t="s">
        <v>2145</v>
      </c>
      <c r="Q684" s="80">
        <v>2872447.39</v>
      </c>
      <c r="R684" s="75" t="s">
        <v>2402</v>
      </c>
      <c r="S684" s="73" t="s">
        <v>957</v>
      </c>
      <c r="T684" s="56" t="s">
        <v>142</v>
      </c>
      <c r="U684" s="73" t="s">
        <v>957</v>
      </c>
      <c r="V684" s="52"/>
    </row>
    <row r="685" spans="1:22" ht="40.799999999999997" x14ac:dyDescent="0.2">
      <c r="A685" s="72" t="s">
        <v>2098</v>
      </c>
      <c r="B685" s="73" t="s">
        <v>2726</v>
      </c>
      <c r="C685" s="74" t="s">
        <v>2455</v>
      </c>
      <c r="D685" s="56" t="s">
        <v>142</v>
      </c>
      <c r="E685" s="75" t="s">
        <v>2402</v>
      </c>
      <c r="F685" s="76" t="s">
        <v>145</v>
      </c>
      <c r="G685" s="77"/>
      <c r="H685" s="77"/>
      <c r="I685" s="78" t="s">
        <v>2883</v>
      </c>
      <c r="J685" s="57" t="s">
        <v>150</v>
      </c>
      <c r="K685" s="77"/>
      <c r="L685" s="77"/>
      <c r="M685" s="77"/>
      <c r="N685" s="77"/>
      <c r="O685" s="75" t="s">
        <v>2402</v>
      </c>
      <c r="P685" s="79" t="s">
        <v>2146</v>
      </c>
      <c r="Q685" s="80">
        <v>414450.07</v>
      </c>
      <c r="R685" s="75" t="s">
        <v>2402</v>
      </c>
      <c r="S685" s="73" t="s">
        <v>2383</v>
      </c>
      <c r="T685" s="56" t="s">
        <v>142</v>
      </c>
      <c r="U685" s="73" t="s">
        <v>2383</v>
      </c>
      <c r="V685" s="52"/>
    </row>
    <row r="686" spans="1:22" ht="51" x14ac:dyDescent="0.2">
      <c r="A686" s="72" t="s">
        <v>2098</v>
      </c>
      <c r="B686" s="73" t="s">
        <v>2727</v>
      </c>
      <c r="C686" s="74" t="s">
        <v>2456</v>
      </c>
      <c r="D686" s="56" t="s">
        <v>142</v>
      </c>
      <c r="E686" s="75" t="s">
        <v>2402</v>
      </c>
      <c r="F686" s="76" t="s">
        <v>145</v>
      </c>
      <c r="G686" s="77"/>
      <c r="H686" s="77"/>
      <c r="I686" s="78" t="s">
        <v>2884</v>
      </c>
      <c r="J686" s="57" t="s">
        <v>150</v>
      </c>
      <c r="K686" s="77"/>
      <c r="L686" s="77"/>
      <c r="M686" s="77"/>
      <c r="N686" s="77"/>
      <c r="O686" s="75" t="s">
        <v>2402</v>
      </c>
      <c r="P686" s="79" t="s">
        <v>2147</v>
      </c>
      <c r="Q686" s="80">
        <v>412321.15</v>
      </c>
      <c r="R686" s="75" t="s">
        <v>2402</v>
      </c>
      <c r="S686" s="73" t="s">
        <v>2383</v>
      </c>
      <c r="T686" s="56" t="s">
        <v>142</v>
      </c>
      <c r="U686" s="73" t="s">
        <v>2383</v>
      </c>
      <c r="V686" s="52"/>
    </row>
    <row r="687" spans="1:22" ht="112.2" x14ac:dyDescent="0.2">
      <c r="A687" s="72" t="s">
        <v>2098</v>
      </c>
      <c r="B687" s="73" t="s">
        <v>2692</v>
      </c>
      <c r="C687" s="74" t="s">
        <v>2457</v>
      </c>
      <c r="D687" s="56" t="s">
        <v>142</v>
      </c>
      <c r="E687" s="75" t="s">
        <v>917</v>
      </c>
      <c r="F687" s="76" t="s">
        <v>145</v>
      </c>
      <c r="G687" s="77"/>
      <c r="H687" s="77"/>
      <c r="I687" s="78" t="s">
        <v>2885</v>
      </c>
      <c r="J687" s="57" t="s">
        <v>150</v>
      </c>
      <c r="K687" s="77"/>
      <c r="L687" s="77"/>
      <c r="M687" s="77"/>
      <c r="N687" s="77"/>
      <c r="O687" s="75" t="s">
        <v>917</v>
      </c>
      <c r="P687" s="79" t="s">
        <v>2148</v>
      </c>
      <c r="Q687" s="80">
        <v>733628.55</v>
      </c>
      <c r="R687" s="75" t="s">
        <v>917</v>
      </c>
      <c r="S687" s="73" t="s">
        <v>2384</v>
      </c>
      <c r="T687" s="56" t="s">
        <v>142</v>
      </c>
      <c r="U687" s="73" t="s">
        <v>2384</v>
      </c>
      <c r="V687" s="52"/>
    </row>
    <row r="688" spans="1:22" ht="122.4" x14ac:dyDescent="0.2">
      <c r="A688" s="72" t="s">
        <v>2098</v>
      </c>
      <c r="B688" s="73" t="s">
        <v>2692</v>
      </c>
      <c r="C688" s="74" t="s">
        <v>2458</v>
      </c>
      <c r="D688" s="56" t="s">
        <v>142</v>
      </c>
      <c r="E688" s="75" t="s">
        <v>917</v>
      </c>
      <c r="F688" s="76" t="s">
        <v>145</v>
      </c>
      <c r="G688" s="77"/>
      <c r="H688" s="77"/>
      <c r="I688" s="78" t="s">
        <v>2885</v>
      </c>
      <c r="J688" s="57" t="s">
        <v>150</v>
      </c>
      <c r="K688" s="77"/>
      <c r="L688" s="77"/>
      <c r="M688" s="77"/>
      <c r="N688" s="77"/>
      <c r="O688" s="75" t="s">
        <v>917</v>
      </c>
      <c r="P688" s="79" t="s">
        <v>2149</v>
      </c>
      <c r="Q688" s="80">
        <v>1900243.91</v>
      </c>
      <c r="R688" s="75" t="s">
        <v>917</v>
      </c>
      <c r="S688" s="73" t="s">
        <v>2385</v>
      </c>
      <c r="T688" s="56" t="s">
        <v>142</v>
      </c>
      <c r="U688" s="73" t="s">
        <v>2385</v>
      </c>
      <c r="V688" s="52"/>
    </row>
    <row r="689" spans="1:22" ht="122.4" x14ac:dyDescent="0.2">
      <c r="A689" s="72" t="s">
        <v>2098</v>
      </c>
      <c r="B689" s="73" t="s">
        <v>2728</v>
      </c>
      <c r="C689" s="74" t="s">
        <v>2459</v>
      </c>
      <c r="D689" s="56" t="s">
        <v>142</v>
      </c>
      <c r="E689" s="75" t="s">
        <v>2401</v>
      </c>
      <c r="F689" s="76" t="s">
        <v>145</v>
      </c>
      <c r="G689" s="77"/>
      <c r="H689" s="77"/>
      <c r="I689" s="78" t="s">
        <v>2872</v>
      </c>
      <c r="J689" s="57" t="s">
        <v>150</v>
      </c>
      <c r="K689" s="77"/>
      <c r="L689" s="77"/>
      <c r="M689" s="77"/>
      <c r="N689" s="77"/>
      <c r="O689" s="75" t="s">
        <v>2401</v>
      </c>
      <c r="P689" s="79" t="s">
        <v>2150</v>
      </c>
      <c r="Q689" s="80">
        <v>331564.46999999997</v>
      </c>
      <c r="R689" s="75" t="s">
        <v>2401</v>
      </c>
      <c r="S689" s="73" t="s">
        <v>2381</v>
      </c>
      <c r="T689" s="56" t="s">
        <v>142</v>
      </c>
      <c r="U689" s="73" t="s">
        <v>2381</v>
      </c>
      <c r="V689" s="52"/>
    </row>
    <row r="690" spans="1:22" ht="173.4" x14ac:dyDescent="0.2">
      <c r="A690" s="72" t="s">
        <v>2098</v>
      </c>
      <c r="B690" s="73" t="s">
        <v>2729</v>
      </c>
      <c r="C690" s="74" t="s">
        <v>2460</v>
      </c>
      <c r="D690" s="56" t="s">
        <v>142</v>
      </c>
      <c r="E690" s="75" t="s">
        <v>2403</v>
      </c>
      <c r="F690" s="76" t="s">
        <v>145</v>
      </c>
      <c r="G690" s="77"/>
      <c r="H690" s="77"/>
      <c r="I690" s="78" t="s">
        <v>2872</v>
      </c>
      <c r="J690" s="57" t="s">
        <v>150</v>
      </c>
      <c r="K690" s="77"/>
      <c r="L690" s="77"/>
      <c r="M690" s="77"/>
      <c r="N690" s="77"/>
      <c r="O690" s="75" t="s">
        <v>2403</v>
      </c>
      <c r="P690" s="79" t="s">
        <v>2151</v>
      </c>
      <c r="Q690" s="80">
        <v>1516036.49</v>
      </c>
      <c r="R690" s="75" t="s">
        <v>2403</v>
      </c>
      <c r="S690" s="73" t="s">
        <v>203</v>
      </c>
      <c r="T690" s="56" t="s">
        <v>142</v>
      </c>
      <c r="U690" s="73" t="s">
        <v>203</v>
      </c>
      <c r="V690" s="52"/>
    </row>
    <row r="691" spans="1:22" ht="30.6" x14ac:dyDescent="0.2">
      <c r="A691" s="72" t="s">
        <v>2098</v>
      </c>
      <c r="B691" s="73" t="s">
        <v>2723</v>
      </c>
      <c r="C691" s="74" t="s">
        <v>2461</v>
      </c>
      <c r="D691" s="56" t="s">
        <v>142</v>
      </c>
      <c r="E691" s="78" t="s">
        <v>927</v>
      </c>
      <c r="F691" s="76" t="s">
        <v>145</v>
      </c>
      <c r="G691" s="77"/>
      <c r="H691" s="77"/>
      <c r="I691" s="78" t="s">
        <v>2876</v>
      </c>
      <c r="J691" s="57" t="s">
        <v>150</v>
      </c>
      <c r="K691" s="77"/>
      <c r="L691" s="77"/>
      <c r="M691" s="77"/>
      <c r="N691" s="77"/>
      <c r="O691" s="78" t="s">
        <v>927</v>
      </c>
      <c r="P691" s="79" t="s">
        <v>2152</v>
      </c>
      <c r="Q691" s="80">
        <v>745278.55</v>
      </c>
      <c r="R691" s="78" t="s">
        <v>927</v>
      </c>
      <c r="S691" s="78" t="s">
        <v>2382</v>
      </c>
      <c r="T691" s="56" t="s">
        <v>142</v>
      </c>
      <c r="U691" s="78" t="s">
        <v>2382</v>
      </c>
      <c r="V691" s="52"/>
    </row>
    <row r="692" spans="1:22" ht="102" x14ac:dyDescent="0.2">
      <c r="A692" s="72" t="s">
        <v>2098</v>
      </c>
      <c r="B692" s="73" t="s">
        <v>2730</v>
      </c>
      <c r="C692" s="74" t="s">
        <v>2462</v>
      </c>
      <c r="D692" s="56" t="s">
        <v>142</v>
      </c>
      <c r="E692" s="78" t="s">
        <v>927</v>
      </c>
      <c r="F692" s="76" t="s">
        <v>145</v>
      </c>
      <c r="G692" s="77"/>
      <c r="H692" s="77"/>
      <c r="I692" s="78" t="s">
        <v>133</v>
      </c>
      <c r="J692" s="57" t="s">
        <v>150</v>
      </c>
      <c r="K692" s="77"/>
      <c r="L692" s="77"/>
      <c r="M692" s="77"/>
      <c r="N692" s="77"/>
      <c r="O692" s="78" t="s">
        <v>927</v>
      </c>
      <c r="P692" s="79" t="s">
        <v>2153</v>
      </c>
      <c r="Q692" s="80">
        <v>980702.61</v>
      </c>
      <c r="R692" s="78" t="s">
        <v>927</v>
      </c>
      <c r="S692" s="78" t="s">
        <v>2382</v>
      </c>
      <c r="T692" s="56" t="s">
        <v>142</v>
      </c>
      <c r="U692" s="78" t="s">
        <v>2382</v>
      </c>
      <c r="V692" s="52"/>
    </row>
    <row r="693" spans="1:22" ht="142.80000000000001" x14ac:dyDescent="0.2">
      <c r="A693" s="72" t="s">
        <v>2098</v>
      </c>
      <c r="B693" s="74" t="s">
        <v>32</v>
      </c>
      <c r="C693" s="74" t="s">
        <v>2463</v>
      </c>
      <c r="D693" s="56" t="s">
        <v>142</v>
      </c>
      <c r="E693" s="78" t="s">
        <v>2401</v>
      </c>
      <c r="F693" s="76" t="s">
        <v>145</v>
      </c>
      <c r="G693" s="77"/>
      <c r="H693" s="77"/>
      <c r="I693" s="78" t="s">
        <v>2885</v>
      </c>
      <c r="J693" s="57" t="s">
        <v>150</v>
      </c>
      <c r="K693" s="77"/>
      <c r="L693" s="77"/>
      <c r="M693" s="77"/>
      <c r="N693" s="77"/>
      <c r="O693" s="78" t="s">
        <v>2401</v>
      </c>
      <c r="P693" s="79" t="s">
        <v>2154</v>
      </c>
      <c r="Q693" s="80">
        <v>772719.72</v>
      </c>
      <c r="R693" s="78" t="s">
        <v>2401</v>
      </c>
      <c r="S693" s="78" t="s">
        <v>2381</v>
      </c>
      <c r="T693" s="56" t="s">
        <v>142</v>
      </c>
      <c r="U693" s="78" t="s">
        <v>2381</v>
      </c>
      <c r="V693" s="52"/>
    </row>
    <row r="694" spans="1:22" ht="51" x14ac:dyDescent="0.2">
      <c r="A694" s="72" t="s">
        <v>2098</v>
      </c>
      <c r="B694" s="73" t="s">
        <v>2731</v>
      </c>
      <c r="C694" s="74" t="s">
        <v>2464</v>
      </c>
      <c r="D694" s="56" t="s">
        <v>142</v>
      </c>
      <c r="E694" s="75" t="s">
        <v>2402</v>
      </c>
      <c r="F694" s="76" t="s">
        <v>145</v>
      </c>
      <c r="G694" s="77"/>
      <c r="H694" s="77"/>
      <c r="I694" s="78" t="s">
        <v>2866</v>
      </c>
      <c r="J694" s="57" t="s">
        <v>150</v>
      </c>
      <c r="K694" s="77"/>
      <c r="L694" s="77"/>
      <c r="M694" s="77"/>
      <c r="N694" s="77"/>
      <c r="O694" s="75" t="s">
        <v>2402</v>
      </c>
      <c r="P694" s="79" t="s">
        <v>2155</v>
      </c>
      <c r="Q694" s="80">
        <v>414456.22</v>
      </c>
      <c r="R694" s="75" t="s">
        <v>2402</v>
      </c>
      <c r="S694" s="78" t="s">
        <v>2383</v>
      </c>
      <c r="T694" s="56" t="s">
        <v>142</v>
      </c>
      <c r="U694" s="78" t="s">
        <v>2383</v>
      </c>
      <c r="V694" s="52"/>
    </row>
    <row r="695" spans="1:22" ht="61.2" x14ac:dyDescent="0.2">
      <c r="A695" s="72" t="s">
        <v>2098</v>
      </c>
      <c r="B695" s="73" t="s">
        <v>2732</v>
      </c>
      <c r="C695" s="74" t="s">
        <v>2465</v>
      </c>
      <c r="D695" s="56" t="s">
        <v>142</v>
      </c>
      <c r="E695" s="78" t="s">
        <v>2402</v>
      </c>
      <c r="F695" s="76" t="s">
        <v>145</v>
      </c>
      <c r="G695" s="77"/>
      <c r="H695" s="77"/>
      <c r="I695" s="78" t="s">
        <v>2866</v>
      </c>
      <c r="J695" s="57" t="s">
        <v>150</v>
      </c>
      <c r="K695" s="77"/>
      <c r="L695" s="77"/>
      <c r="M695" s="77"/>
      <c r="N695" s="77"/>
      <c r="O695" s="78" t="s">
        <v>2402</v>
      </c>
      <c r="P695" s="79" t="s">
        <v>2156</v>
      </c>
      <c r="Q695" s="80">
        <v>414455.75</v>
      </c>
      <c r="R695" s="78" t="s">
        <v>2402</v>
      </c>
      <c r="S695" s="78" t="s">
        <v>2383</v>
      </c>
      <c r="T695" s="56" t="s">
        <v>142</v>
      </c>
      <c r="U695" s="78" t="s">
        <v>2383</v>
      </c>
      <c r="V695" s="52"/>
    </row>
    <row r="696" spans="1:22" ht="132.6" x14ac:dyDescent="0.2">
      <c r="A696" s="72" t="s">
        <v>2098</v>
      </c>
      <c r="B696" s="73" t="s">
        <v>2733</v>
      </c>
      <c r="C696" s="74" t="s">
        <v>2466</v>
      </c>
      <c r="D696" s="56" t="s">
        <v>142</v>
      </c>
      <c r="E696" s="75" t="s">
        <v>2401</v>
      </c>
      <c r="F696" s="76" t="s">
        <v>145</v>
      </c>
      <c r="G696" s="77"/>
      <c r="H696" s="77"/>
      <c r="I696" s="78" t="s">
        <v>2886</v>
      </c>
      <c r="J696" s="57" t="s">
        <v>150</v>
      </c>
      <c r="K696" s="77"/>
      <c r="L696" s="77"/>
      <c r="M696" s="77"/>
      <c r="N696" s="77"/>
      <c r="O696" s="75" t="s">
        <v>2401</v>
      </c>
      <c r="P696" s="79" t="s">
        <v>2157</v>
      </c>
      <c r="Q696" s="80">
        <v>2231226.8199999998</v>
      </c>
      <c r="R696" s="75" t="s">
        <v>2401</v>
      </c>
      <c r="S696" s="73" t="s">
        <v>2380</v>
      </c>
      <c r="T696" s="56" t="s">
        <v>142</v>
      </c>
      <c r="U696" s="73" t="s">
        <v>2380</v>
      </c>
      <c r="V696" s="52"/>
    </row>
    <row r="697" spans="1:22" ht="91.8" x14ac:dyDescent="0.2">
      <c r="A697" s="72" t="s">
        <v>2098</v>
      </c>
      <c r="B697" s="73" t="s">
        <v>2694</v>
      </c>
      <c r="C697" s="74" t="s">
        <v>2467</v>
      </c>
      <c r="D697" s="56" t="s">
        <v>142</v>
      </c>
      <c r="E697" s="78" t="s">
        <v>927</v>
      </c>
      <c r="F697" s="76" t="s">
        <v>145</v>
      </c>
      <c r="G697" s="77"/>
      <c r="H697" s="77"/>
      <c r="I697" s="78" t="s">
        <v>2887</v>
      </c>
      <c r="J697" s="57" t="s">
        <v>150</v>
      </c>
      <c r="K697" s="77"/>
      <c r="L697" s="77"/>
      <c r="M697" s="77"/>
      <c r="N697" s="77"/>
      <c r="O697" s="78" t="s">
        <v>927</v>
      </c>
      <c r="P697" s="79" t="s">
        <v>2158</v>
      </c>
      <c r="Q697" s="80">
        <v>959679.75</v>
      </c>
      <c r="R697" s="78" t="s">
        <v>927</v>
      </c>
      <c r="S697" s="78" t="s">
        <v>2382</v>
      </c>
      <c r="T697" s="56" t="s">
        <v>142</v>
      </c>
      <c r="U697" s="78" t="s">
        <v>2382</v>
      </c>
      <c r="V697" s="52"/>
    </row>
    <row r="698" spans="1:22" ht="132.6" x14ac:dyDescent="0.2">
      <c r="A698" s="72" t="s">
        <v>2098</v>
      </c>
      <c r="B698" s="73" t="s">
        <v>2707</v>
      </c>
      <c r="C698" s="74" t="s">
        <v>2468</v>
      </c>
      <c r="D698" s="56" t="s">
        <v>142</v>
      </c>
      <c r="E698" s="75" t="s">
        <v>917</v>
      </c>
      <c r="F698" s="76" t="s">
        <v>145</v>
      </c>
      <c r="G698" s="77"/>
      <c r="H698" s="77"/>
      <c r="I698" s="78" t="s">
        <v>1326</v>
      </c>
      <c r="J698" s="57" t="s">
        <v>150</v>
      </c>
      <c r="K698" s="77"/>
      <c r="L698" s="77"/>
      <c r="M698" s="77"/>
      <c r="N698" s="77"/>
      <c r="O698" s="75" t="s">
        <v>917</v>
      </c>
      <c r="P698" s="79" t="s">
        <v>2159</v>
      </c>
      <c r="Q698" s="80">
        <v>812005.42</v>
      </c>
      <c r="R698" s="75" t="s">
        <v>917</v>
      </c>
      <c r="S698" s="73" t="s">
        <v>2384</v>
      </c>
      <c r="T698" s="56" t="s">
        <v>142</v>
      </c>
      <c r="U698" s="73" t="s">
        <v>2384</v>
      </c>
      <c r="V698" s="52"/>
    </row>
    <row r="699" spans="1:22" ht="91.8" x14ac:dyDescent="0.2">
      <c r="A699" s="72" t="s">
        <v>2098</v>
      </c>
      <c r="B699" s="73" t="s">
        <v>2734</v>
      </c>
      <c r="C699" s="74" t="s">
        <v>2469</v>
      </c>
      <c r="D699" s="56" t="s">
        <v>142</v>
      </c>
      <c r="E699" s="78" t="s">
        <v>917</v>
      </c>
      <c r="F699" s="76" t="s">
        <v>145</v>
      </c>
      <c r="G699" s="77"/>
      <c r="H699" s="77"/>
      <c r="I699" s="78" t="s">
        <v>2888</v>
      </c>
      <c r="J699" s="57" t="s">
        <v>150</v>
      </c>
      <c r="K699" s="77"/>
      <c r="L699" s="77"/>
      <c r="M699" s="77"/>
      <c r="N699" s="77"/>
      <c r="O699" s="78" t="s">
        <v>917</v>
      </c>
      <c r="P699" s="79" t="s">
        <v>2160</v>
      </c>
      <c r="Q699" s="80">
        <v>2088686.04</v>
      </c>
      <c r="R699" s="78" t="s">
        <v>917</v>
      </c>
      <c r="S699" s="78" t="s">
        <v>2385</v>
      </c>
      <c r="T699" s="56" t="s">
        <v>142</v>
      </c>
      <c r="U699" s="78" t="s">
        <v>2385</v>
      </c>
      <c r="V699" s="52"/>
    </row>
    <row r="700" spans="1:22" ht="40.799999999999997" x14ac:dyDescent="0.2">
      <c r="A700" s="72" t="s">
        <v>2098</v>
      </c>
      <c r="B700" s="73" t="s">
        <v>2691</v>
      </c>
      <c r="C700" s="74" t="s">
        <v>2470</v>
      </c>
      <c r="D700" s="56" t="s">
        <v>142</v>
      </c>
      <c r="E700" s="78" t="s">
        <v>927</v>
      </c>
      <c r="F700" s="76" t="s">
        <v>145</v>
      </c>
      <c r="G700" s="77"/>
      <c r="H700" s="77"/>
      <c r="I700" s="78" t="s">
        <v>2889</v>
      </c>
      <c r="J700" s="57" t="s">
        <v>150</v>
      </c>
      <c r="K700" s="77"/>
      <c r="L700" s="77"/>
      <c r="M700" s="77"/>
      <c r="N700" s="77"/>
      <c r="O700" s="78" t="s">
        <v>927</v>
      </c>
      <c r="P700" s="79" t="s">
        <v>2161</v>
      </c>
      <c r="Q700" s="80">
        <v>1077159.55</v>
      </c>
      <c r="R700" s="78" t="s">
        <v>927</v>
      </c>
      <c r="S700" s="78" t="s">
        <v>2382</v>
      </c>
      <c r="T700" s="56" t="s">
        <v>142</v>
      </c>
      <c r="U700" s="78" t="s">
        <v>2382</v>
      </c>
      <c r="V700" s="52"/>
    </row>
    <row r="701" spans="1:22" ht="132.6" x14ac:dyDescent="0.2">
      <c r="A701" s="72" t="s">
        <v>2098</v>
      </c>
      <c r="B701" s="73" t="s">
        <v>2719</v>
      </c>
      <c r="C701" s="74" t="s">
        <v>2471</v>
      </c>
      <c r="D701" s="56" t="s">
        <v>142</v>
      </c>
      <c r="E701" s="78" t="s">
        <v>920</v>
      </c>
      <c r="F701" s="76" t="s">
        <v>145</v>
      </c>
      <c r="G701" s="77"/>
      <c r="H701" s="77"/>
      <c r="I701" s="78" t="s">
        <v>2869</v>
      </c>
      <c r="J701" s="57" t="s">
        <v>150</v>
      </c>
      <c r="K701" s="77"/>
      <c r="L701" s="77"/>
      <c r="M701" s="77"/>
      <c r="N701" s="77"/>
      <c r="O701" s="78" t="s">
        <v>920</v>
      </c>
      <c r="P701" s="79" t="s">
        <v>2162</v>
      </c>
      <c r="Q701" s="80">
        <v>1657818.55</v>
      </c>
      <c r="R701" s="78" t="s">
        <v>920</v>
      </c>
      <c r="S701" s="78" t="s">
        <v>954</v>
      </c>
      <c r="T701" s="56" t="s">
        <v>142</v>
      </c>
      <c r="U701" s="78" t="s">
        <v>954</v>
      </c>
      <c r="V701" s="52"/>
    </row>
    <row r="702" spans="1:22" ht="30.6" x14ac:dyDescent="0.2">
      <c r="A702" s="72" t="s">
        <v>2098</v>
      </c>
      <c r="B702" s="73" t="s">
        <v>2692</v>
      </c>
      <c r="C702" s="74" t="s">
        <v>2472</v>
      </c>
      <c r="D702" s="56" t="s">
        <v>142</v>
      </c>
      <c r="E702" s="78" t="s">
        <v>927</v>
      </c>
      <c r="F702" s="76" t="s">
        <v>145</v>
      </c>
      <c r="G702" s="77"/>
      <c r="H702" s="77"/>
      <c r="I702" s="78" t="s">
        <v>2890</v>
      </c>
      <c r="J702" s="57" t="s">
        <v>150</v>
      </c>
      <c r="K702" s="77"/>
      <c r="L702" s="77"/>
      <c r="M702" s="77"/>
      <c r="N702" s="77"/>
      <c r="O702" s="78" t="s">
        <v>927</v>
      </c>
      <c r="P702" s="79" t="s">
        <v>2163</v>
      </c>
      <c r="Q702" s="80">
        <v>738518.51</v>
      </c>
      <c r="R702" s="78" t="s">
        <v>927</v>
      </c>
      <c r="S702" s="78" t="s">
        <v>2379</v>
      </c>
      <c r="T702" s="56" t="s">
        <v>142</v>
      </c>
      <c r="U702" s="78" t="s">
        <v>2379</v>
      </c>
      <c r="V702" s="52"/>
    </row>
    <row r="703" spans="1:22" ht="142.80000000000001" x14ac:dyDescent="0.2">
      <c r="A703" s="72" t="s">
        <v>2098</v>
      </c>
      <c r="B703" s="73" t="s">
        <v>32</v>
      </c>
      <c r="C703" s="74" t="s">
        <v>2473</v>
      </c>
      <c r="D703" s="56" t="s">
        <v>142</v>
      </c>
      <c r="E703" s="78" t="s">
        <v>927</v>
      </c>
      <c r="F703" s="76" t="s">
        <v>145</v>
      </c>
      <c r="G703" s="77"/>
      <c r="H703" s="77"/>
      <c r="I703" s="78" t="s">
        <v>2891</v>
      </c>
      <c r="J703" s="57" t="s">
        <v>150</v>
      </c>
      <c r="K703" s="77"/>
      <c r="L703" s="77"/>
      <c r="M703" s="77"/>
      <c r="N703" s="77"/>
      <c r="O703" s="78" t="s">
        <v>927</v>
      </c>
      <c r="P703" s="79" t="s">
        <v>2164</v>
      </c>
      <c r="Q703" s="80">
        <v>1228549.45</v>
      </c>
      <c r="R703" s="78" t="s">
        <v>927</v>
      </c>
      <c r="S703" s="78" t="s">
        <v>2382</v>
      </c>
      <c r="T703" s="56" t="s">
        <v>142</v>
      </c>
      <c r="U703" s="78" t="s">
        <v>2382</v>
      </c>
      <c r="V703" s="52"/>
    </row>
    <row r="704" spans="1:22" ht="40.799999999999997" x14ac:dyDescent="0.2">
      <c r="A704" s="72" t="s">
        <v>2098</v>
      </c>
      <c r="B704" s="73" t="s">
        <v>2735</v>
      </c>
      <c r="C704" s="74" t="s">
        <v>2474</v>
      </c>
      <c r="D704" s="56" t="s">
        <v>142</v>
      </c>
      <c r="E704" s="75" t="s">
        <v>920</v>
      </c>
      <c r="F704" s="76" t="s">
        <v>145</v>
      </c>
      <c r="G704" s="77"/>
      <c r="H704" s="77"/>
      <c r="I704" s="78" t="s">
        <v>2881</v>
      </c>
      <c r="J704" s="57" t="s">
        <v>150</v>
      </c>
      <c r="K704" s="77"/>
      <c r="L704" s="77"/>
      <c r="M704" s="77"/>
      <c r="N704" s="77"/>
      <c r="O704" s="75" t="s">
        <v>920</v>
      </c>
      <c r="P704" s="79" t="s">
        <v>2165</v>
      </c>
      <c r="Q704" s="80">
        <v>326199.67</v>
      </c>
      <c r="R704" s="75" t="s">
        <v>920</v>
      </c>
      <c r="S704" s="73" t="s">
        <v>954</v>
      </c>
      <c r="T704" s="56" t="s">
        <v>142</v>
      </c>
      <c r="U704" s="73" t="s">
        <v>954</v>
      </c>
      <c r="V704" s="52"/>
    </row>
    <row r="705" spans="1:22" ht="40.799999999999997" x14ac:dyDescent="0.2">
      <c r="A705" s="72" t="s">
        <v>2098</v>
      </c>
      <c r="B705" s="73" t="s">
        <v>2719</v>
      </c>
      <c r="C705" s="74" t="s">
        <v>2475</v>
      </c>
      <c r="D705" s="56" t="s">
        <v>142</v>
      </c>
      <c r="E705" s="75" t="s">
        <v>920</v>
      </c>
      <c r="F705" s="76" t="s">
        <v>145</v>
      </c>
      <c r="G705" s="77"/>
      <c r="H705" s="77"/>
      <c r="I705" s="78" t="s">
        <v>2881</v>
      </c>
      <c r="J705" s="57" t="s">
        <v>150</v>
      </c>
      <c r="K705" s="77"/>
      <c r="L705" s="77"/>
      <c r="M705" s="77"/>
      <c r="N705" s="77"/>
      <c r="O705" s="75" t="s">
        <v>920</v>
      </c>
      <c r="P705" s="79" t="s">
        <v>2166</v>
      </c>
      <c r="Q705" s="80">
        <v>322939.78999999998</v>
      </c>
      <c r="R705" s="75" t="s">
        <v>920</v>
      </c>
      <c r="S705" s="73" t="s">
        <v>954</v>
      </c>
      <c r="T705" s="56" t="s">
        <v>142</v>
      </c>
      <c r="U705" s="73" t="s">
        <v>954</v>
      </c>
      <c r="V705" s="52"/>
    </row>
    <row r="706" spans="1:22" ht="112.2" x14ac:dyDescent="0.2">
      <c r="A706" s="72" t="s">
        <v>2098</v>
      </c>
      <c r="B706" s="73" t="s">
        <v>2736</v>
      </c>
      <c r="C706" s="74" t="s">
        <v>2476</v>
      </c>
      <c r="D706" s="56" t="s">
        <v>142</v>
      </c>
      <c r="E706" s="75" t="s">
        <v>920</v>
      </c>
      <c r="F706" s="76" t="s">
        <v>145</v>
      </c>
      <c r="G706" s="77"/>
      <c r="H706" s="77"/>
      <c r="I706" s="78" t="s">
        <v>2881</v>
      </c>
      <c r="J706" s="57" t="s">
        <v>150</v>
      </c>
      <c r="K706" s="77"/>
      <c r="L706" s="77"/>
      <c r="M706" s="77"/>
      <c r="N706" s="77"/>
      <c r="O706" s="75" t="s">
        <v>920</v>
      </c>
      <c r="P706" s="79" t="s">
        <v>2167</v>
      </c>
      <c r="Q706" s="80">
        <v>723832.22</v>
      </c>
      <c r="R706" s="75" t="s">
        <v>920</v>
      </c>
      <c r="S706" s="73" t="s">
        <v>954</v>
      </c>
      <c r="T706" s="56" t="s">
        <v>142</v>
      </c>
      <c r="U706" s="73" t="s">
        <v>954</v>
      </c>
      <c r="V706" s="52"/>
    </row>
    <row r="707" spans="1:22" ht="61.2" x14ac:dyDescent="0.2">
      <c r="A707" s="72" t="s">
        <v>2098</v>
      </c>
      <c r="B707" s="73" t="s">
        <v>2737</v>
      </c>
      <c r="C707" s="74" t="s">
        <v>2477</v>
      </c>
      <c r="D707" s="56" t="s">
        <v>142</v>
      </c>
      <c r="E707" s="75" t="s">
        <v>920</v>
      </c>
      <c r="F707" s="76" t="s">
        <v>145</v>
      </c>
      <c r="G707" s="77"/>
      <c r="H707" s="77"/>
      <c r="I707" s="78" t="s">
        <v>2881</v>
      </c>
      <c r="J707" s="57" t="s">
        <v>150</v>
      </c>
      <c r="K707" s="77"/>
      <c r="L707" s="77"/>
      <c r="M707" s="77"/>
      <c r="N707" s="77"/>
      <c r="O707" s="75" t="s">
        <v>920</v>
      </c>
      <c r="P707" s="79" t="s">
        <v>2168</v>
      </c>
      <c r="Q707" s="80">
        <v>484574.21</v>
      </c>
      <c r="R707" s="75" t="s">
        <v>920</v>
      </c>
      <c r="S707" s="73" t="s">
        <v>954</v>
      </c>
      <c r="T707" s="56" t="s">
        <v>142</v>
      </c>
      <c r="U707" s="73" t="s">
        <v>954</v>
      </c>
      <c r="V707" s="52"/>
    </row>
    <row r="708" spans="1:22" ht="204" x14ac:dyDescent="0.2">
      <c r="A708" s="72" t="s">
        <v>2098</v>
      </c>
      <c r="B708" s="73" t="s">
        <v>2738</v>
      </c>
      <c r="C708" s="74" t="s">
        <v>2478</v>
      </c>
      <c r="D708" s="56" t="s">
        <v>142</v>
      </c>
      <c r="E708" s="75" t="s">
        <v>920</v>
      </c>
      <c r="F708" s="76" t="s">
        <v>145</v>
      </c>
      <c r="G708" s="77"/>
      <c r="H708" s="77"/>
      <c r="I708" s="78" t="s">
        <v>2881</v>
      </c>
      <c r="J708" s="57" t="s">
        <v>150</v>
      </c>
      <c r="K708" s="77"/>
      <c r="L708" s="77"/>
      <c r="M708" s="77"/>
      <c r="N708" s="77"/>
      <c r="O708" s="75" t="s">
        <v>920</v>
      </c>
      <c r="P708" s="79" t="s">
        <v>2169</v>
      </c>
      <c r="Q708" s="80">
        <v>2608762.56</v>
      </c>
      <c r="R708" s="75" t="s">
        <v>920</v>
      </c>
      <c r="S708" s="73" t="s">
        <v>929</v>
      </c>
      <c r="T708" s="56" t="s">
        <v>142</v>
      </c>
      <c r="U708" s="73" t="s">
        <v>929</v>
      </c>
      <c r="V708" s="52"/>
    </row>
    <row r="709" spans="1:22" ht="102" x14ac:dyDescent="0.2">
      <c r="A709" s="72" t="s">
        <v>2098</v>
      </c>
      <c r="B709" s="73" t="s">
        <v>2739</v>
      </c>
      <c r="C709" s="74" t="s">
        <v>2479</v>
      </c>
      <c r="D709" s="56" t="s">
        <v>142</v>
      </c>
      <c r="E709" s="78" t="s">
        <v>901</v>
      </c>
      <c r="F709" s="76" t="s">
        <v>145</v>
      </c>
      <c r="G709" s="77"/>
      <c r="H709" s="77"/>
      <c r="I709" s="78" t="s">
        <v>2892</v>
      </c>
      <c r="J709" s="57" t="s">
        <v>150</v>
      </c>
      <c r="K709" s="77"/>
      <c r="L709" s="77"/>
      <c r="M709" s="77"/>
      <c r="N709" s="77"/>
      <c r="O709" s="78" t="s">
        <v>901</v>
      </c>
      <c r="P709" s="79" t="s">
        <v>2170</v>
      </c>
      <c r="Q709" s="80">
        <v>1073497.67</v>
      </c>
      <c r="R709" s="78" t="s">
        <v>901</v>
      </c>
      <c r="S709" s="78" t="s">
        <v>943</v>
      </c>
      <c r="T709" s="56" t="s">
        <v>142</v>
      </c>
      <c r="U709" s="78" t="s">
        <v>943</v>
      </c>
      <c r="V709" s="52"/>
    </row>
    <row r="710" spans="1:22" ht="102" x14ac:dyDescent="0.2">
      <c r="A710" s="72" t="s">
        <v>2098</v>
      </c>
      <c r="B710" s="73" t="s">
        <v>2740</v>
      </c>
      <c r="C710" s="74" t="s">
        <v>2480</v>
      </c>
      <c r="D710" s="56" t="s">
        <v>142</v>
      </c>
      <c r="E710" s="78" t="s">
        <v>901</v>
      </c>
      <c r="F710" s="76" t="s">
        <v>145</v>
      </c>
      <c r="G710" s="77"/>
      <c r="H710" s="77"/>
      <c r="I710" s="78" t="s">
        <v>2892</v>
      </c>
      <c r="J710" s="57" t="s">
        <v>150</v>
      </c>
      <c r="K710" s="77"/>
      <c r="L710" s="77"/>
      <c r="M710" s="77"/>
      <c r="N710" s="77"/>
      <c r="O710" s="78" t="s">
        <v>901</v>
      </c>
      <c r="P710" s="79" t="s">
        <v>2171</v>
      </c>
      <c r="Q710" s="80">
        <v>702916.06</v>
      </c>
      <c r="R710" s="78" t="s">
        <v>901</v>
      </c>
      <c r="S710" s="78" t="s">
        <v>943</v>
      </c>
      <c r="T710" s="56" t="s">
        <v>142</v>
      </c>
      <c r="U710" s="78" t="s">
        <v>943</v>
      </c>
      <c r="V710" s="52"/>
    </row>
    <row r="711" spans="1:22" ht="61.2" x14ac:dyDescent="0.2">
      <c r="A711" s="72" t="s">
        <v>2098</v>
      </c>
      <c r="B711" s="73" t="s">
        <v>2741</v>
      </c>
      <c r="C711" s="74" t="s">
        <v>2481</v>
      </c>
      <c r="D711" s="56" t="s">
        <v>142</v>
      </c>
      <c r="E711" s="75" t="s">
        <v>96</v>
      </c>
      <c r="F711" s="76" t="s">
        <v>145</v>
      </c>
      <c r="G711" s="77"/>
      <c r="H711" s="77"/>
      <c r="I711" s="78" t="s">
        <v>1358</v>
      </c>
      <c r="J711" s="57" t="s">
        <v>150</v>
      </c>
      <c r="K711" s="77"/>
      <c r="L711" s="77"/>
      <c r="M711" s="77"/>
      <c r="N711" s="77"/>
      <c r="O711" s="75" t="s">
        <v>96</v>
      </c>
      <c r="P711" s="79" t="s">
        <v>2172</v>
      </c>
      <c r="Q711" s="80">
        <v>4559018.47</v>
      </c>
      <c r="R711" s="75" t="s">
        <v>96</v>
      </c>
      <c r="S711" s="73" t="s">
        <v>2386</v>
      </c>
      <c r="T711" s="56" t="s">
        <v>142</v>
      </c>
      <c r="U711" s="73" t="s">
        <v>2386</v>
      </c>
      <c r="V711" s="52"/>
    </row>
    <row r="712" spans="1:22" ht="122.4" x14ac:dyDescent="0.2">
      <c r="A712" s="72" t="s">
        <v>2098</v>
      </c>
      <c r="B712" s="73" t="s">
        <v>2742</v>
      </c>
      <c r="C712" s="74" t="s">
        <v>2482</v>
      </c>
      <c r="D712" s="56" t="s">
        <v>142</v>
      </c>
      <c r="E712" s="75" t="s">
        <v>920</v>
      </c>
      <c r="F712" s="76" t="s">
        <v>145</v>
      </c>
      <c r="G712" s="77"/>
      <c r="H712" s="77"/>
      <c r="I712" s="78" t="s">
        <v>2881</v>
      </c>
      <c r="J712" s="57" t="s">
        <v>150</v>
      </c>
      <c r="K712" s="77"/>
      <c r="L712" s="77"/>
      <c r="M712" s="77"/>
      <c r="N712" s="77"/>
      <c r="O712" s="75" t="s">
        <v>920</v>
      </c>
      <c r="P712" s="79" t="s">
        <v>2173</v>
      </c>
      <c r="Q712" s="80">
        <v>765978.62</v>
      </c>
      <c r="R712" s="75" t="s">
        <v>920</v>
      </c>
      <c r="S712" s="73" t="s">
        <v>954</v>
      </c>
      <c r="T712" s="56" t="s">
        <v>142</v>
      </c>
      <c r="U712" s="73" t="s">
        <v>954</v>
      </c>
      <c r="V712" s="52"/>
    </row>
    <row r="713" spans="1:22" ht="40.799999999999997" x14ac:dyDescent="0.2">
      <c r="A713" s="72" t="s">
        <v>2098</v>
      </c>
      <c r="B713" s="73" t="s">
        <v>2743</v>
      </c>
      <c r="C713" s="74" t="s">
        <v>2483</v>
      </c>
      <c r="D713" s="56" t="s">
        <v>142</v>
      </c>
      <c r="E713" s="75" t="s">
        <v>2401</v>
      </c>
      <c r="F713" s="76" t="s">
        <v>145</v>
      </c>
      <c r="G713" s="77"/>
      <c r="H713" s="77"/>
      <c r="I713" s="78" t="s">
        <v>2888</v>
      </c>
      <c r="J713" s="57" t="s">
        <v>150</v>
      </c>
      <c r="K713" s="77"/>
      <c r="L713" s="77"/>
      <c r="M713" s="77"/>
      <c r="N713" s="77"/>
      <c r="O713" s="75" t="s">
        <v>2401</v>
      </c>
      <c r="P713" s="79" t="s">
        <v>2174</v>
      </c>
      <c r="Q713" s="80">
        <v>675728.87</v>
      </c>
      <c r="R713" s="75" t="s">
        <v>2401</v>
      </c>
      <c r="S713" s="73" t="s">
        <v>2381</v>
      </c>
      <c r="T713" s="56" t="s">
        <v>142</v>
      </c>
      <c r="U713" s="73" t="s">
        <v>2381</v>
      </c>
      <c r="V713" s="52"/>
    </row>
    <row r="714" spans="1:22" ht="61.2" x14ac:dyDescent="0.2">
      <c r="A714" s="72" t="s">
        <v>2098</v>
      </c>
      <c r="B714" s="73" t="s">
        <v>2692</v>
      </c>
      <c r="C714" s="74" t="s">
        <v>2484</v>
      </c>
      <c r="D714" s="56" t="s">
        <v>142</v>
      </c>
      <c r="E714" s="75" t="s">
        <v>2401</v>
      </c>
      <c r="F714" s="76" t="s">
        <v>145</v>
      </c>
      <c r="G714" s="77"/>
      <c r="H714" s="77"/>
      <c r="I714" s="78" t="s">
        <v>2888</v>
      </c>
      <c r="J714" s="57" t="s">
        <v>150</v>
      </c>
      <c r="K714" s="77"/>
      <c r="L714" s="77"/>
      <c r="M714" s="77"/>
      <c r="N714" s="77"/>
      <c r="O714" s="75" t="s">
        <v>2401</v>
      </c>
      <c r="P714" s="79" t="s">
        <v>2175</v>
      </c>
      <c r="Q714" s="80">
        <v>1431819.88</v>
      </c>
      <c r="R714" s="75" t="s">
        <v>2401</v>
      </c>
      <c r="S714" s="73" t="s">
        <v>2381</v>
      </c>
      <c r="T714" s="56" t="s">
        <v>142</v>
      </c>
      <c r="U714" s="73" t="s">
        <v>2381</v>
      </c>
      <c r="V714" s="52"/>
    </row>
    <row r="715" spans="1:22" ht="40.799999999999997" x14ac:dyDescent="0.2">
      <c r="A715" s="72" t="s">
        <v>2098</v>
      </c>
      <c r="B715" s="73" t="s">
        <v>2744</v>
      </c>
      <c r="C715" s="74" t="s">
        <v>2485</v>
      </c>
      <c r="D715" s="56" t="s">
        <v>142</v>
      </c>
      <c r="E715" s="75" t="s">
        <v>2401</v>
      </c>
      <c r="F715" s="76" t="s">
        <v>145</v>
      </c>
      <c r="G715" s="77"/>
      <c r="H715" s="77"/>
      <c r="I715" s="78" t="s">
        <v>122</v>
      </c>
      <c r="J715" s="57" t="s">
        <v>150</v>
      </c>
      <c r="K715" s="77"/>
      <c r="L715" s="77"/>
      <c r="M715" s="77"/>
      <c r="N715" s="77"/>
      <c r="O715" s="75" t="s">
        <v>2401</v>
      </c>
      <c r="P715" s="79" t="s">
        <v>2176</v>
      </c>
      <c r="Q715" s="80">
        <v>414456.24</v>
      </c>
      <c r="R715" s="75" t="s">
        <v>2401</v>
      </c>
      <c r="S715" s="73" t="s">
        <v>2381</v>
      </c>
      <c r="T715" s="56" t="s">
        <v>142</v>
      </c>
      <c r="U715" s="73" t="s">
        <v>2381</v>
      </c>
      <c r="V715" s="52"/>
    </row>
    <row r="716" spans="1:22" ht="40.799999999999997" x14ac:dyDescent="0.2">
      <c r="A716" s="72" t="s">
        <v>2098</v>
      </c>
      <c r="B716" s="73" t="s">
        <v>2745</v>
      </c>
      <c r="C716" s="74" t="s">
        <v>2486</v>
      </c>
      <c r="D716" s="56" t="s">
        <v>142</v>
      </c>
      <c r="E716" s="75" t="s">
        <v>2401</v>
      </c>
      <c r="F716" s="76" t="s">
        <v>145</v>
      </c>
      <c r="G716" s="77"/>
      <c r="H716" s="77"/>
      <c r="I716" s="78" t="s">
        <v>122</v>
      </c>
      <c r="J716" s="57" t="s">
        <v>150</v>
      </c>
      <c r="K716" s="77"/>
      <c r="L716" s="77"/>
      <c r="M716" s="77"/>
      <c r="N716" s="77"/>
      <c r="O716" s="75" t="s">
        <v>2401</v>
      </c>
      <c r="P716" s="79" t="s">
        <v>2177</v>
      </c>
      <c r="Q716" s="80">
        <v>947689.37</v>
      </c>
      <c r="R716" s="75" t="s">
        <v>2401</v>
      </c>
      <c r="S716" s="73" t="s">
        <v>2381</v>
      </c>
      <c r="T716" s="56" t="s">
        <v>142</v>
      </c>
      <c r="U716" s="73" t="s">
        <v>2381</v>
      </c>
      <c r="V716" s="52"/>
    </row>
    <row r="717" spans="1:22" ht="122.4" x14ac:dyDescent="0.2">
      <c r="A717" s="72" t="s">
        <v>2098</v>
      </c>
      <c r="B717" s="73" t="s">
        <v>2746</v>
      </c>
      <c r="C717" s="74" t="s">
        <v>2487</v>
      </c>
      <c r="D717" s="56" t="s">
        <v>142</v>
      </c>
      <c r="E717" s="75" t="s">
        <v>2401</v>
      </c>
      <c r="F717" s="76" t="s">
        <v>145</v>
      </c>
      <c r="G717" s="77"/>
      <c r="H717" s="77"/>
      <c r="I717" s="78" t="s">
        <v>2860</v>
      </c>
      <c r="J717" s="57" t="s">
        <v>150</v>
      </c>
      <c r="K717" s="77"/>
      <c r="L717" s="77"/>
      <c r="M717" s="77"/>
      <c r="N717" s="77"/>
      <c r="O717" s="75" t="s">
        <v>2401</v>
      </c>
      <c r="P717" s="79" t="s">
        <v>2178</v>
      </c>
      <c r="Q717" s="80">
        <v>3655079.01</v>
      </c>
      <c r="R717" s="75" t="s">
        <v>2401</v>
      </c>
      <c r="S717" s="73" t="s">
        <v>2380</v>
      </c>
      <c r="T717" s="56" t="s">
        <v>142</v>
      </c>
      <c r="U717" s="73" t="s">
        <v>2380</v>
      </c>
      <c r="V717" s="52"/>
    </row>
    <row r="718" spans="1:22" ht="132.6" x14ac:dyDescent="0.2">
      <c r="A718" s="72" t="s">
        <v>2098</v>
      </c>
      <c r="B718" s="73" t="s">
        <v>2747</v>
      </c>
      <c r="C718" s="74" t="s">
        <v>2488</v>
      </c>
      <c r="D718" s="56" t="s">
        <v>142</v>
      </c>
      <c r="E718" s="75" t="s">
        <v>2403</v>
      </c>
      <c r="F718" s="76" t="s">
        <v>145</v>
      </c>
      <c r="G718" s="77"/>
      <c r="H718" s="77"/>
      <c r="I718" s="78" t="s">
        <v>2893</v>
      </c>
      <c r="J718" s="57" t="s">
        <v>150</v>
      </c>
      <c r="K718" s="77"/>
      <c r="L718" s="77"/>
      <c r="M718" s="77"/>
      <c r="N718" s="77"/>
      <c r="O718" s="75" t="s">
        <v>2403</v>
      </c>
      <c r="P718" s="79" t="s">
        <v>2179</v>
      </c>
      <c r="Q718" s="80">
        <v>746287.25</v>
      </c>
      <c r="R718" s="75" t="s">
        <v>2403</v>
      </c>
      <c r="S718" s="73" t="s">
        <v>203</v>
      </c>
      <c r="T718" s="56" t="s">
        <v>142</v>
      </c>
      <c r="U718" s="73" t="s">
        <v>203</v>
      </c>
      <c r="V718" s="52"/>
    </row>
    <row r="719" spans="1:22" ht="71.400000000000006" x14ac:dyDescent="0.2">
      <c r="A719" s="72" t="s">
        <v>2098</v>
      </c>
      <c r="B719" s="73" t="s">
        <v>2748</v>
      </c>
      <c r="C719" s="74" t="s">
        <v>2489</v>
      </c>
      <c r="D719" s="56" t="s">
        <v>142</v>
      </c>
      <c r="E719" s="75" t="s">
        <v>2403</v>
      </c>
      <c r="F719" s="76" t="s">
        <v>145</v>
      </c>
      <c r="G719" s="77"/>
      <c r="H719" s="77"/>
      <c r="I719" s="78" t="s">
        <v>1326</v>
      </c>
      <c r="J719" s="57" t="s">
        <v>150</v>
      </c>
      <c r="K719" s="77"/>
      <c r="L719" s="77"/>
      <c r="M719" s="77"/>
      <c r="N719" s="77"/>
      <c r="O719" s="75" t="s">
        <v>2403</v>
      </c>
      <c r="P719" s="79" t="s">
        <v>2180</v>
      </c>
      <c r="Q719" s="80">
        <v>550025.24</v>
      </c>
      <c r="R719" s="75" t="s">
        <v>2403</v>
      </c>
      <c r="S719" s="73" t="s">
        <v>203</v>
      </c>
      <c r="T719" s="56" t="s">
        <v>142</v>
      </c>
      <c r="U719" s="73" t="s">
        <v>203</v>
      </c>
      <c r="V719" s="52"/>
    </row>
    <row r="720" spans="1:22" ht="112.2" x14ac:dyDescent="0.2">
      <c r="A720" s="72" t="s">
        <v>2098</v>
      </c>
      <c r="B720" s="73" t="s">
        <v>2749</v>
      </c>
      <c r="C720" s="74" t="s">
        <v>2490</v>
      </c>
      <c r="D720" s="56" t="s">
        <v>142</v>
      </c>
      <c r="E720" s="75" t="s">
        <v>2403</v>
      </c>
      <c r="F720" s="76" t="s">
        <v>145</v>
      </c>
      <c r="G720" s="77"/>
      <c r="H720" s="77"/>
      <c r="I720" s="78" t="s">
        <v>2894</v>
      </c>
      <c r="J720" s="57" t="s">
        <v>150</v>
      </c>
      <c r="K720" s="77"/>
      <c r="L720" s="77"/>
      <c r="M720" s="77"/>
      <c r="N720" s="77"/>
      <c r="O720" s="75" t="s">
        <v>2403</v>
      </c>
      <c r="P720" s="79" t="s">
        <v>2181</v>
      </c>
      <c r="Q720" s="80">
        <v>746011.57</v>
      </c>
      <c r="R720" s="75" t="s">
        <v>2403</v>
      </c>
      <c r="S720" s="73" t="s">
        <v>203</v>
      </c>
      <c r="T720" s="56" t="s">
        <v>142</v>
      </c>
      <c r="U720" s="73" t="s">
        <v>203</v>
      </c>
      <c r="V720" s="52"/>
    </row>
    <row r="721" spans="1:22" ht="81.599999999999994" x14ac:dyDescent="0.2">
      <c r="A721" s="72" t="s">
        <v>2098</v>
      </c>
      <c r="B721" s="73" t="s">
        <v>2750</v>
      </c>
      <c r="C721" s="74" t="s">
        <v>2491</v>
      </c>
      <c r="D721" s="56" t="s">
        <v>142</v>
      </c>
      <c r="E721" s="75" t="s">
        <v>920</v>
      </c>
      <c r="F721" s="76" t="s">
        <v>145</v>
      </c>
      <c r="G721" s="77"/>
      <c r="H721" s="77"/>
      <c r="I721" s="78" t="s">
        <v>2895</v>
      </c>
      <c r="J721" s="57" t="s">
        <v>150</v>
      </c>
      <c r="K721" s="77"/>
      <c r="L721" s="77"/>
      <c r="M721" s="77"/>
      <c r="N721" s="77"/>
      <c r="O721" s="75" t="s">
        <v>920</v>
      </c>
      <c r="P721" s="79" t="s">
        <v>2182</v>
      </c>
      <c r="Q721" s="80">
        <v>702385.24</v>
      </c>
      <c r="R721" s="75" t="s">
        <v>920</v>
      </c>
      <c r="S721" s="73" t="s">
        <v>954</v>
      </c>
      <c r="T721" s="56" t="s">
        <v>142</v>
      </c>
      <c r="U721" s="73" t="s">
        <v>954</v>
      </c>
      <c r="V721" s="52"/>
    </row>
    <row r="722" spans="1:22" ht="81.599999999999994" x14ac:dyDescent="0.2">
      <c r="A722" s="72" t="s">
        <v>2098</v>
      </c>
      <c r="B722" s="73" t="s">
        <v>2751</v>
      </c>
      <c r="C722" s="74" t="s">
        <v>2492</v>
      </c>
      <c r="D722" s="56" t="s">
        <v>142</v>
      </c>
      <c r="E722" s="75" t="s">
        <v>921</v>
      </c>
      <c r="F722" s="76" t="s">
        <v>145</v>
      </c>
      <c r="G722" s="77"/>
      <c r="H722" s="77"/>
      <c r="I722" s="78" t="s">
        <v>2883</v>
      </c>
      <c r="J722" s="57" t="s">
        <v>150</v>
      </c>
      <c r="K722" s="77"/>
      <c r="L722" s="77"/>
      <c r="M722" s="77"/>
      <c r="N722" s="77"/>
      <c r="O722" s="75" t="s">
        <v>921</v>
      </c>
      <c r="P722" s="79" t="s">
        <v>2183</v>
      </c>
      <c r="Q722" s="80">
        <v>1243344.47</v>
      </c>
      <c r="R722" s="75" t="s">
        <v>921</v>
      </c>
      <c r="S722" s="73" t="s">
        <v>2387</v>
      </c>
      <c r="T722" s="56" t="s">
        <v>142</v>
      </c>
      <c r="U722" s="73" t="s">
        <v>2387</v>
      </c>
      <c r="V722" s="52"/>
    </row>
    <row r="723" spans="1:22" ht="81.599999999999994" x14ac:dyDescent="0.2">
      <c r="A723" s="72" t="s">
        <v>2098</v>
      </c>
      <c r="B723" s="73" t="s">
        <v>2752</v>
      </c>
      <c r="C723" s="74" t="s">
        <v>2493</v>
      </c>
      <c r="D723" s="56" t="s">
        <v>142</v>
      </c>
      <c r="E723" s="75" t="s">
        <v>2404</v>
      </c>
      <c r="F723" s="76" t="s">
        <v>145</v>
      </c>
      <c r="G723" s="77"/>
      <c r="H723" s="77"/>
      <c r="I723" s="78" t="s">
        <v>2895</v>
      </c>
      <c r="J723" s="57" t="s">
        <v>150</v>
      </c>
      <c r="K723" s="77"/>
      <c r="L723" s="77"/>
      <c r="M723" s="77"/>
      <c r="N723" s="77"/>
      <c r="O723" s="75" t="s">
        <v>2404</v>
      </c>
      <c r="P723" s="79" t="s">
        <v>2184</v>
      </c>
      <c r="Q723" s="80">
        <v>663121.54</v>
      </c>
      <c r="R723" s="75" t="s">
        <v>2404</v>
      </c>
      <c r="S723" s="73" t="s">
        <v>2388</v>
      </c>
      <c r="T723" s="56" t="s">
        <v>142</v>
      </c>
      <c r="U723" s="73" t="s">
        <v>2388</v>
      </c>
      <c r="V723" s="52"/>
    </row>
    <row r="724" spans="1:22" ht="51" x14ac:dyDescent="0.2">
      <c r="A724" s="72" t="s">
        <v>2098</v>
      </c>
      <c r="B724" s="73" t="s">
        <v>2753</v>
      </c>
      <c r="C724" s="74" t="s">
        <v>2494</v>
      </c>
      <c r="D724" s="56" t="s">
        <v>142</v>
      </c>
      <c r="E724" s="75" t="s">
        <v>2404</v>
      </c>
      <c r="F724" s="76" t="s">
        <v>145</v>
      </c>
      <c r="G724" s="77"/>
      <c r="H724" s="77"/>
      <c r="I724" s="78" t="s">
        <v>2873</v>
      </c>
      <c r="J724" s="57" t="s">
        <v>150</v>
      </c>
      <c r="K724" s="77"/>
      <c r="L724" s="77"/>
      <c r="M724" s="77"/>
      <c r="N724" s="77"/>
      <c r="O724" s="75" t="s">
        <v>2404</v>
      </c>
      <c r="P724" s="79" t="s">
        <v>2185</v>
      </c>
      <c r="Q724" s="80">
        <v>808701.97</v>
      </c>
      <c r="R724" s="75" t="s">
        <v>2404</v>
      </c>
      <c r="S724" s="73" t="s">
        <v>2388</v>
      </c>
      <c r="T724" s="56" t="s">
        <v>142</v>
      </c>
      <c r="U724" s="73" t="s">
        <v>2388</v>
      </c>
      <c r="V724" s="52"/>
    </row>
    <row r="725" spans="1:22" ht="61.2" x14ac:dyDescent="0.2">
      <c r="A725" s="72" t="s">
        <v>2098</v>
      </c>
      <c r="B725" s="73" t="s">
        <v>2688</v>
      </c>
      <c r="C725" s="74" t="s">
        <v>2495</v>
      </c>
      <c r="D725" s="56" t="s">
        <v>142</v>
      </c>
      <c r="E725" s="75" t="s">
        <v>2404</v>
      </c>
      <c r="F725" s="76" t="s">
        <v>145</v>
      </c>
      <c r="G725" s="77"/>
      <c r="H725" s="77"/>
      <c r="I725" s="78" t="s">
        <v>2877</v>
      </c>
      <c r="J725" s="57" t="s">
        <v>150</v>
      </c>
      <c r="K725" s="77"/>
      <c r="L725" s="77"/>
      <c r="M725" s="77"/>
      <c r="N725" s="77"/>
      <c r="O725" s="75" t="s">
        <v>2404</v>
      </c>
      <c r="P725" s="79" t="s">
        <v>2186</v>
      </c>
      <c r="Q725" s="80">
        <v>1177668.6499999999</v>
      </c>
      <c r="R725" s="75" t="s">
        <v>2404</v>
      </c>
      <c r="S725" s="73" t="s">
        <v>2388</v>
      </c>
      <c r="T725" s="56" t="s">
        <v>142</v>
      </c>
      <c r="U725" s="73" t="s">
        <v>2388</v>
      </c>
      <c r="V725" s="52"/>
    </row>
    <row r="726" spans="1:22" ht="71.400000000000006" x14ac:dyDescent="0.2">
      <c r="A726" s="72" t="s">
        <v>2098</v>
      </c>
      <c r="B726" s="73" t="s">
        <v>2692</v>
      </c>
      <c r="C726" s="74" t="s">
        <v>2496</v>
      </c>
      <c r="D726" s="56" t="s">
        <v>142</v>
      </c>
      <c r="E726" s="75" t="s">
        <v>2404</v>
      </c>
      <c r="F726" s="76" t="s">
        <v>145</v>
      </c>
      <c r="G726" s="77"/>
      <c r="H726" s="77"/>
      <c r="I726" s="78" t="s">
        <v>2896</v>
      </c>
      <c r="J726" s="57" t="s">
        <v>150</v>
      </c>
      <c r="K726" s="77"/>
      <c r="L726" s="77"/>
      <c r="M726" s="77"/>
      <c r="N726" s="77"/>
      <c r="O726" s="75" t="s">
        <v>2404</v>
      </c>
      <c r="P726" s="79" t="s">
        <v>2187</v>
      </c>
      <c r="Q726" s="80">
        <v>2569627.44</v>
      </c>
      <c r="R726" s="75" t="s">
        <v>2404</v>
      </c>
      <c r="S726" s="73" t="s">
        <v>2045</v>
      </c>
      <c r="T726" s="56" t="s">
        <v>142</v>
      </c>
      <c r="U726" s="73" t="s">
        <v>2045</v>
      </c>
      <c r="V726" s="52"/>
    </row>
    <row r="727" spans="1:22" ht="51" x14ac:dyDescent="0.2">
      <c r="A727" s="72" t="s">
        <v>2098</v>
      </c>
      <c r="B727" s="73" t="s">
        <v>2692</v>
      </c>
      <c r="C727" s="74" t="s">
        <v>2497</v>
      </c>
      <c r="D727" s="56" t="s">
        <v>142</v>
      </c>
      <c r="E727" s="75" t="s">
        <v>2404</v>
      </c>
      <c r="F727" s="76" t="s">
        <v>145</v>
      </c>
      <c r="G727" s="77"/>
      <c r="H727" s="77"/>
      <c r="I727" s="78" t="s">
        <v>1348</v>
      </c>
      <c r="J727" s="57" t="s">
        <v>150</v>
      </c>
      <c r="K727" s="77"/>
      <c r="L727" s="77"/>
      <c r="M727" s="77"/>
      <c r="N727" s="77"/>
      <c r="O727" s="75" t="s">
        <v>2404</v>
      </c>
      <c r="P727" s="79" t="s">
        <v>2188</v>
      </c>
      <c r="Q727" s="80">
        <v>414456.22</v>
      </c>
      <c r="R727" s="75" t="s">
        <v>2404</v>
      </c>
      <c r="S727" s="73" t="s">
        <v>2388</v>
      </c>
      <c r="T727" s="56" t="s">
        <v>142</v>
      </c>
      <c r="U727" s="73" t="s">
        <v>2388</v>
      </c>
      <c r="V727" s="52"/>
    </row>
    <row r="728" spans="1:22" ht="112.2" x14ac:dyDescent="0.2">
      <c r="A728" s="72" t="s">
        <v>2098</v>
      </c>
      <c r="B728" s="73" t="s">
        <v>2754</v>
      </c>
      <c r="C728" s="74" t="s">
        <v>2498</v>
      </c>
      <c r="D728" s="56" t="s">
        <v>142</v>
      </c>
      <c r="E728" s="75" t="s">
        <v>2404</v>
      </c>
      <c r="F728" s="76" t="s">
        <v>145</v>
      </c>
      <c r="G728" s="77"/>
      <c r="H728" s="77"/>
      <c r="I728" s="78" t="s">
        <v>2873</v>
      </c>
      <c r="J728" s="57" t="s">
        <v>150</v>
      </c>
      <c r="K728" s="77"/>
      <c r="L728" s="77"/>
      <c r="M728" s="77"/>
      <c r="N728" s="77"/>
      <c r="O728" s="75" t="s">
        <v>2404</v>
      </c>
      <c r="P728" s="79" t="s">
        <v>2189</v>
      </c>
      <c r="Q728" s="80">
        <v>2486728.63</v>
      </c>
      <c r="R728" s="75" t="s">
        <v>2404</v>
      </c>
      <c r="S728" s="73" t="s">
        <v>2045</v>
      </c>
      <c r="T728" s="56" t="s">
        <v>142</v>
      </c>
      <c r="U728" s="73" t="s">
        <v>2045</v>
      </c>
      <c r="V728" s="52"/>
    </row>
    <row r="729" spans="1:22" ht="40.799999999999997" x14ac:dyDescent="0.2">
      <c r="A729" s="72" t="s">
        <v>2098</v>
      </c>
      <c r="B729" s="73" t="s">
        <v>2692</v>
      </c>
      <c r="C729" s="74" t="s">
        <v>2499</v>
      </c>
      <c r="D729" s="56" t="s">
        <v>142</v>
      </c>
      <c r="E729" s="75" t="s">
        <v>2404</v>
      </c>
      <c r="F729" s="76" t="s">
        <v>145</v>
      </c>
      <c r="G729" s="77"/>
      <c r="H729" s="77"/>
      <c r="I729" s="78" t="s">
        <v>2875</v>
      </c>
      <c r="J729" s="57" t="s">
        <v>150</v>
      </c>
      <c r="K729" s="77"/>
      <c r="L729" s="77"/>
      <c r="M729" s="77"/>
      <c r="N729" s="77"/>
      <c r="O729" s="75" t="s">
        <v>2404</v>
      </c>
      <c r="P729" s="79" t="s">
        <v>2190</v>
      </c>
      <c r="Q729" s="80">
        <v>2486717.06</v>
      </c>
      <c r="R729" s="75" t="s">
        <v>2404</v>
      </c>
      <c r="S729" s="73" t="s">
        <v>2045</v>
      </c>
      <c r="T729" s="56" t="s">
        <v>142</v>
      </c>
      <c r="U729" s="73" t="s">
        <v>2045</v>
      </c>
      <c r="V729" s="52"/>
    </row>
    <row r="730" spans="1:22" ht="40.799999999999997" x14ac:dyDescent="0.2">
      <c r="A730" s="72" t="s">
        <v>2098</v>
      </c>
      <c r="B730" s="73" t="s">
        <v>2755</v>
      </c>
      <c r="C730" s="74" t="s">
        <v>2500</v>
      </c>
      <c r="D730" s="56" t="s">
        <v>142</v>
      </c>
      <c r="E730" s="75" t="s">
        <v>2400</v>
      </c>
      <c r="F730" s="76" t="s">
        <v>145</v>
      </c>
      <c r="G730" s="77"/>
      <c r="H730" s="77"/>
      <c r="I730" s="78" t="s">
        <v>2897</v>
      </c>
      <c r="J730" s="57" t="s">
        <v>150</v>
      </c>
      <c r="K730" s="77"/>
      <c r="L730" s="77"/>
      <c r="M730" s="77"/>
      <c r="N730" s="77"/>
      <c r="O730" s="75" t="s">
        <v>2400</v>
      </c>
      <c r="P730" s="79" t="s">
        <v>2191</v>
      </c>
      <c r="Q730" s="80">
        <v>621683.80000000005</v>
      </c>
      <c r="R730" s="75" t="s">
        <v>2400</v>
      </c>
      <c r="S730" s="73" t="s">
        <v>2389</v>
      </c>
      <c r="T730" s="56" t="s">
        <v>142</v>
      </c>
      <c r="U730" s="73" t="s">
        <v>2389</v>
      </c>
      <c r="V730" s="52"/>
    </row>
    <row r="731" spans="1:22" ht="40.799999999999997" x14ac:dyDescent="0.2">
      <c r="A731" s="72" t="s">
        <v>2098</v>
      </c>
      <c r="B731" s="73" t="s">
        <v>2756</v>
      </c>
      <c r="C731" s="74" t="s">
        <v>2501</v>
      </c>
      <c r="D731" s="56" t="s">
        <v>142</v>
      </c>
      <c r="E731" s="75" t="s">
        <v>2400</v>
      </c>
      <c r="F731" s="76" t="s">
        <v>145</v>
      </c>
      <c r="G731" s="77"/>
      <c r="H731" s="77"/>
      <c r="I731" s="78" t="s">
        <v>2874</v>
      </c>
      <c r="J731" s="57" t="s">
        <v>150</v>
      </c>
      <c r="K731" s="77"/>
      <c r="L731" s="77"/>
      <c r="M731" s="77"/>
      <c r="N731" s="77"/>
      <c r="O731" s="75" t="s">
        <v>2400</v>
      </c>
      <c r="P731" s="79" t="s">
        <v>2192</v>
      </c>
      <c r="Q731" s="80">
        <v>3315649.86</v>
      </c>
      <c r="R731" s="75" t="s">
        <v>2400</v>
      </c>
      <c r="S731" s="73" t="s">
        <v>906</v>
      </c>
      <c r="T731" s="56" t="s">
        <v>142</v>
      </c>
      <c r="U731" s="73" t="s">
        <v>906</v>
      </c>
      <c r="V731" s="52"/>
    </row>
    <row r="732" spans="1:22" ht="81.599999999999994" x14ac:dyDescent="0.2">
      <c r="A732" s="72" t="s">
        <v>2098</v>
      </c>
      <c r="B732" s="73" t="s">
        <v>2757</v>
      </c>
      <c r="C732" s="74" t="s">
        <v>2502</v>
      </c>
      <c r="D732" s="56" t="s">
        <v>142</v>
      </c>
      <c r="E732" s="75" t="s">
        <v>940</v>
      </c>
      <c r="F732" s="76" t="s">
        <v>145</v>
      </c>
      <c r="G732" s="77"/>
      <c r="H732" s="77"/>
      <c r="I732" s="78" t="s">
        <v>2875</v>
      </c>
      <c r="J732" s="57" t="s">
        <v>150</v>
      </c>
      <c r="K732" s="77"/>
      <c r="L732" s="77"/>
      <c r="M732" s="77"/>
      <c r="N732" s="77"/>
      <c r="O732" s="75" t="s">
        <v>940</v>
      </c>
      <c r="P732" s="79" t="s">
        <v>2193</v>
      </c>
      <c r="Q732" s="80">
        <v>953249.28000000003</v>
      </c>
      <c r="R732" s="75" t="s">
        <v>940</v>
      </c>
      <c r="S732" s="73" t="s">
        <v>2390</v>
      </c>
      <c r="T732" s="56" t="s">
        <v>142</v>
      </c>
      <c r="U732" s="73" t="s">
        <v>2390</v>
      </c>
      <c r="V732" s="52"/>
    </row>
    <row r="733" spans="1:22" ht="81.599999999999994" x14ac:dyDescent="0.2">
      <c r="A733" s="72" t="s">
        <v>2098</v>
      </c>
      <c r="B733" s="73" t="s">
        <v>2758</v>
      </c>
      <c r="C733" s="74" t="s">
        <v>2503</v>
      </c>
      <c r="D733" s="56" t="s">
        <v>142</v>
      </c>
      <c r="E733" s="72" t="s">
        <v>940</v>
      </c>
      <c r="F733" s="76" t="s">
        <v>145</v>
      </c>
      <c r="G733" s="77"/>
      <c r="H733" s="77"/>
      <c r="I733" s="78" t="s">
        <v>2898</v>
      </c>
      <c r="J733" s="57" t="s">
        <v>150</v>
      </c>
      <c r="K733" s="77"/>
      <c r="L733" s="77"/>
      <c r="M733" s="77"/>
      <c r="N733" s="77"/>
      <c r="O733" s="72" t="s">
        <v>940</v>
      </c>
      <c r="P733" s="79" t="s">
        <v>2194</v>
      </c>
      <c r="Q733" s="80">
        <v>579497.56000000006</v>
      </c>
      <c r="R733" s="72" t="s">
        <v>940</v>
      </c>
      <c r="S733" s="81" t="s">
        <v>2390</v>
      </c>
      <c r="T733" s="56" t="s">
        <v>142</v>
      </c>
      <c r="U733" s="81" t="s">
        <v>2390</v>
      </c>
      <c r="V733" s="52"/>
    </row>
    <row r="734" spans="1:22" ht="81.599999999999994" x14ac:dyDescent="0.2">
      <c r="A734" s="72" t="s">
        <v>2098</v>
      </c>
      <c r="B734" s="73" t="s">
        <v>2759</v>
      </c>
      <c r="C734" s="74" t="s">
        <v>2504</v>
      </c>
      <c r="D734" s="56" t="s">
        <v>142</v>
      </c>
      <c r="E734" s="78" t="s">
        <v>940</v>
      </c>
      <c r="F734" s="76" t="s">
        <v>145</v>
      </c>
      <c r="G734" s="77"/>
      <c r="H734" s="77"/>
      <c r="I734" s="78" t="s">
        <v>2898</v>
      </c>
      <c r="J734" s="57" t="s">
        <v>150</v>
      </c>
      <c r="K734" s="77"/>
      <c r="L734" s="77"/>
      <c r="M734" s="77"/>
      <c r="N734" s="77"/>
      <c r="O734" s="78" t="s">
        <v>940</v>
      </c>
      <c r="P734" s="79" t="s">
        <v>2195</v>
      </c>
      <c r="Q734" s="80">
        <v>556216.09</v>
      </c>
      <c r="R734" s="78" t="s">
        <v>940</v>
      </c>
      <c r="S734" s="82" t="s">
        <v>2390</v>
      </c>
      <c r="T734" s="56" t="s">
        <v>142</v>
      </c>
      <c r="U734" s="82" t="s">
        <v>2390</v>
      </c>
      <c r="V734" s="52"/>
    </row>
    <row r="735" spans="1:22" ht="112.2" x14ac:dyDescent="0.2">
      <c r="A735" s="72" t="s">
        <v>2098</v>
      </c>
      <c r="B735" s="74" t="s">
        <v>2760</v>
      </c>
      <c r="C735" s="74" t="s">
        <v>2505</v>
      </c>
      <c r="D735" s="56" t="s">
        <v>142</v>
      </c>
      <c r="E735" s="78" t="s">
        <v>940</v>
      </c>
      <c r="F735" s="76" t="s">
        <v>145</v>
      </c>
      <c r="G735" s="77"/>
      <c r="H735" s="77"/>
      <c r="I735" s="78" t="s">
        <v>2899</v>
      </c>
      <c r="J735" s="57" t="s">
        <v>150</v>
      </c>
      <c r="K735" s="77"/>
      <c r="L735" s="77"/>
      <c r="M735" s="77"/>
      <c r="N735" s="77"/>
      <c r="O735" s="78" t="s">
        <v>940</v>
      </c>
      <c r="P735" s="79" t="s">
        <v>2196</v>
      </c>
      <c r="Q735" s="80">
        <v>1130743.6399999999</v>
      </c>
      <c r="R735" s="78" t="s">
        <v>940</v>
      </c>
      <c r="S735" s="82" t="s">
        <v>2390</v>
      </c>
      <c r="T735" s="56" t="s">
        <v>142</v>
      </c>
      <c r="U735" s="82" t="s">
        <v>2390</v>
      </c>
      <c r="V735" s="52"/>
    </row>
    <row r="736" spans="1:22" ht="193.8" x14ac:dyDescent="0.2">
      <c r="A736" s="72" t="s">
        <v>2098</v>
      </c>
      <c r="B736" s="74" t="s">
        <v>2761</v>
      </c>
      <c r="C736" s="74" t="s">
        <v>2506</v>
      </c>
      <c r="D736" s="56" t="s">
        <v>142</v>
      </c>
      <c r="E736" s="78" t="s">
        <v>940</v>
      </c>
      <c r="F736" s="76" t="s">
        <v>145</v>
      </c>
      <c r="G736" s="77"/>
      <c r="H736" s="77"/>
      <c r="I736" s="78" t="s">
        <v>2875</v>
      </c>
      <c r="J736" s="57" t="s">
        <v>150</v>
      </c>
      <c r="K736" s="77"/>
      <c r="L736" s="77"/>
      <c r="M736" s="77"/>
      <c r="N736" s="77"/>
      <c r="O736" s="78" t="s">
        <v>940</v>
      </c>
      <c r="P736" s="79" t="s">
        <v>2197</v>
      </c>
      <c r="Q736" s="80">
        <v>2237181.16</v>
      </c>
      <c r="R736" s="78" t="s">
        <v>940</v>
      </c>
      <c r="S736" s="82" t="s">
        <v>106</v>
      </c>
      <c r="T736" s="56" t="s">
        <v>142</v>
      </c>
      <c r="U736" s="82" t="s">
        <v>106</v>
      </c>
      <c r="V736" s="52"/>
    </row>
    <row r="737" spans="1:22" ht="40.799999999999997" x14ac:dyDescent="0.2">
      <c r="A737" s="72" t="s">
        <v>2098</v>
      </c>
      <c r="B737" s="74" t="s">
        <v>2762</v>
      </c>
      <c r="C737" s="74" t="s">
        <v>2507</v>
      </c>
      <c r="D737" s="56" t="s">
        <v>142</v>
      </c>
      <c r="E737" s="78" t="s">
        <v>940</v>
      </c>
      <c r="F737" s="76" t="s">
        <v>145</v>
      </c>
      <c r="G737" s="77"/>
      <c r="H737" s="77"/>
      <c r="I737" s="78" t="s">
        <v>2881</v>
      </c>
      <c r="J737" s="57" t="s">
        <v>150</v>
      </c>
      <c r="K737" s="77"/>
      <c r="L737" s="77"/>
      <c r="M737" s="77"/>
      <c r="N737" s="77"/>
      <c r="O737" s="78" t="s">
        <v>940</v>
      </c>
      <c r="P737" s="79" t="s">
        <v>2198</v>
      </c>
      <c r="Q737" s="80">
        <v>330069.90000000002</v>
      </c>
      <c r="R737" s="78" t="s">
        <v>940</v>
      </c>
      <c r="S737" s="72" t="s">
        <v>2390</v>
      </c>
      <c r="T737" s="56" t="s">
        <v>142</v>
      </c>
      <c r="U737" s="72" t="s">
        <v>2390</v>
      </c>
      <c r="V737" s="52"/>
    </row>
    <row r="738" spans="1:22" ht="132.6" x14ac:dyDescent="0.2">
      <c r="A738" s="72" t="s">
        <v>2098</v>
      </c>
      <c r="B738" s="74" t="s">
        <v>2748</v>
      </c>
      <c r="C738" s="74" t="s">
        <v>2508</v>
      </c>
      <c r="D738" s="56" t="s">
        <v>142</v>
      </c>
      <c r="E738" s="78" t="s">
        <v>940</v>
      </c>
      <c r="F738" s="76" t="s">
        <v>145</v>
      </c>
      <c r="G738" s="77"/>
      <c r="H738" s="77"/>
      <c r="I738" s="78" t="s">
        <v>2881</v>
      </c>
      <c r="J738" s="57" t="s">
        <v>150</v>
      </c>
      <c r="K738" s="77"/>
      <c r="L738" s="77"/>
      <c r="M738" s="77"/>
      <c r="N738" s="77"/>
      <c r="O738" s="78" t="s">
        <v>940</v>
      </c>
      <c r="P738" s="79" t="s">
        <v>2199</v>
      </c>
      <c r="Q738" s="80">
        <v>899482.6</v>
      </c>
      <c r="R738" s="78" t="s">
        <v>940</v>
      </c>
      <c r="S738" s="72" t="s">
        <v>2390</v>
      </c>
      <c r="T738" s="56" t="s">
        <v>142</v>
      </c>
      <c r="U738" s="72" t="s">
        <v>2390</v>
      </c>
      <c r="V738" s="52"/>
    </row>
    <row r="739" spans="1:22" ht="132.6" x14ac:dyDescent="0.2">
      <c r="A739" s="72" t="s">
        <v>2098</v>
      </c>
      <c r="B739" s="74" t="s">
        <v>2762</v>
      </c>
      <c r="C739" s="74" t="s">
        <v>2509</v>
      </c>
      <c r="D739" s="56" t="s">
        <v>142</v>
      </c>
      <c r="E739" s="78" t="s">
        <v>940</v>
      </c>
      <c r="F739" s="76" t="s">
        <v>145</v>
      </c>
      <c r="G739" s="77"/>
      <c r="H739" s="77"/>
      <c r="I739" s="78" t="s">
        <v>2881</v>
      </c>
      <c r="J739" s="57" t="s">
        <v>150</v>
      </c>
      <c r="K739" s="77"/>
      <c r="L739" s="77"/>
      <c r="M739" s="77"/>
      <c r="N739" s="77"/>
      <c r="O739" s="78" t="s">
        <v>940</v>
      </c>
      <c r="P739" s="79" t="s">
        <v>2200</v>
      </c>
      <c r="Q739" s="80">
        <v>1637165.27</v>
      </c>
      <c r="R739" s="78" t="s">
        <v>940</v>
      </c>
      <c r="S739" s="72" t="s">
        <v>2390</v>
      </c>
      <c r="T739" s="56" t="s">
        <v>142</v>
      </c>
      <c r="U739" s="72" t="s">
        <v>2390</v>
      </c>
      <c r="V739" s="52"/>
    </row>
    <row r="740" spans="1:22" ht="173.4" x14ac:dyDescent="0.2">
      <c r="A740" s="72" t="s">
        <v>2098</v>
      </c>
      <c r="B740" s="74" t="s">
        <v>2691</v>
      </c>
      <c r="C740" s="74" t="s">
        <v>2510</v>
      </c>
      <c r="D740" s="56" t="s">
        <v>142</v>
      </c>
      <c r="E740" s="78" t="s">
        <v>940</v>
      </c>
      <c r="F740" s="76" t="s">
        <v>145</v>
      </c>
      <c r="G740" s="77"/>
      <c r="H740" s="77"/>
      <c r="I740" s="78" t="s">
        <v>2862</v>
      </c>
      <c r="J740" s="57" t="s">
        <v>150</v>
      </c>
      <c r="K740" s="77"/>
      <c r="L740" s="77"/>
      <c r="M740" s="77"/>
      <c r="N740" s="77"/>
      <c r="O740" s="78" t="s">
        <v>940</v>
      </c>
      <c r="P740" s="79" t="s">
        <v>2201</v>
      </c>
      <c r="Q740" s="80">
        <v>957423.7</v>
      </c>
      <c r="R740" s="78" t="s">
        <v>940</v>
      </c>
      <c r="S740" s="72" t="s">
        <v>2390</v>
      </c>
      <c r="T740" s="56" t="s">
        <v>142</v>
      </c>
      <c r="U740" s="72" t="s">
        <v>2390</v>
      </c>
      <c r="V740" s="52"/>
    </row>
    <row r="741" spans="1:22" ht="71.400000000000006" x14ac:dyDescent="0.2">
      <c r="A741" s="72" t="s">
        <v>2098</v>
      </c>
      <c r="B741" s="74" t="s">
        <v>2763</v>
      </c>
      <c r="C741" s="74" t="s">
        <v>2511</v>
      </c>
      <c r="D741" s="56" t="s">
        <v>142</v>
      </c>
      <c r="E741" s="78" t="s">
        <v>940</v>
      </c>
      <c r="F741" s="76" t="s">
        <v>145</v>
      </c>
      <c r="G741" s="77"/>
      <c r="H741" s="77"/>
      <c r="I741" s="78" t="s">
        <v>2896</v>
      </c>
      <c r="J741" s="57" t="s">
        <v>150</v>
      </c>
      <c r="K741" s="77"/>
      <c r="L741" s="77"/>
      <c r="M741" s="77"/>
      <c r="N741" s="77"/>
      <c r="O741" s="78" t="s">
        <v>940</v>
      </c>
      <c r="P741" s="79" t="s">
        <v>2202</v>
      </c>
      <c r="Q741" s="80">
        <v>331562.46999999997</v>
      </c>
      <c r="R741" s="78" t="s">
        <v>940</v>
      </c>
      <c r="S741" s="72" t="s">
        <v>2390</v>
      </c>
      <c r="T741" s="56" t="s">
        <v>142</v>
      </c>
      <c r="U741" s="72" t="s">
        <v>2390</v>
      </c>
      <c r="V741" s="52"/>
    </row>
    <row r="742" spans="1:22" ht="153" x14ac:dyDescent="0.2">
      <c r="A742" s="72" t="s">
        <v>2098</v>
      </c>
      <c r="B742" s="74" t="s">
        <v>2764</v>
      </c>
      <c r="C742" s="74" t="s">
        <v>2512</v>
      </c>
      <c r="D742" s="56" t="s">
        <v>142</v>
      </c>
      <c r="E742" s="78" t="s">
        <v>940</v>
      </c>
      <c r="F742" s="76" t="s">
        <v>145</v>
      </c>
      <c r="G742" s="77"/>
      <c r="H742" s="77"/>
      <c r="I742" s="78" t="s">
        <v>2881</v>
      </c>
      <c r="J742" s="57" t="s">
        <v>150</v>
      </c>
      <c r="K742" s="77"/>
      <c r="L742" s="77"/>
      <c r="M742" s="77"/>
      <c r="N742" s="77"/>
      <c r="O742" s="78" t="s">
        <v>940</v>
      </c>
      <c r="P742" s="79" t="s">
        <v>2203</v>
      </c>
      <c r="Q742" s="80">
        <v>412757.18</v>
      </c>
      <c r="R742" s="78" t="s">
        <v>940</v>
      </c>
      <c r="S742" s="72" t="s">
        <v>2390</v>
      </c>
      <c r="T742" s="56" t="s">
        <v>142</v>
      </c>
      <c r="U742" s="72" t="s">
        <v>2390</v>
      </c>
      <c r="V742" s="52"/>
    </row>
    <row r="743" spans="1:22" ht="61.2" x14ac:dyDescent="0.2">
      <c r="A743" s="72" t="s">
        <v>2098</v>
      </c>
      <c r="B743" s="74" t="s">
        <v>2765</v>
      </c>
      <c r="C743" s="74" t="s">
        <v>2513</v>
      </c>
      <c r="D743" s="56" t="s">
        <v>142</v>
      </c>
      <c r="E743" s="78" t="s">
        <v>940</v>
      </c>
      <c r="F743" s="76" t="s">
        <v>145</v>
      </c>
      <c r="G743" s="77"/>
      <c r="H743" s="77"/>
      <c r="I743" s="78" t="s">
        <v>2861</v>
      </c>
      <c r="J743" s="57" t="s">
        <v>150</v>
      </c>
      <c r="K743" s="77"/>
      <c r="L743" s="77"/>
      <c r="M743" s="77"/>
      <c r="N743" s="77"/>
      <c r="O743" s="78" t="s">
        <v>940</v>
      </c>
      <c r="P743" s="79" t="s">
        <v>2204</v>
      </c>
      <c r="Q743" s="80">
        <v>1119027.56</v>
      </c>
      <c r="R743" s="78" t="s">
        <v>940</v>
      </c>
      <c r="S743" s="72" t="s">
        <v>2390</v>
      </c>
      <c r="T743" s="56" t="s">
        <v>142</v>
      </c>
      <c r="U743" s="72" t="s">
        <v>2390</v>
      </c>
      <c r="V743" s="52"/>
    </row>
    <row r="744" spans="1:22" ht="51" x14ac:dyDescent="0.2">
      <c r="A744" s="72" t="s">
        <v>2098</v>
      </c>
      <c r="B744" s="74" t="s">
        <v>2766</v>
      </c>
      <c r="C744" s="74" t="s">
        <v>2514</v>
      </c>
      <c r="D744" s="56" t="s">
        <v>142</v>
      </c>
      <c r="E744" s="78" t="s">
        <v>940</v>
      </c>
      <c r="F744" s="76" t="s">
        <v>145</v>
      </c>
      <c r="G744" s="77"/>
      <c r="H744" s="77"/>
      <c r="I744" s="78" t="s">
        <v>2883</v>
      </c>
      <c r="J744" s="57" t="s">
        <v>150</v>
      </c>
      <c r="K744" s="77"/>
      <c r="L744" s="77"/>
      <c r="M744" s="77"/>
      <c r="N744" s="77"/>
      <c r="O744" s="78" t="s">
        <v>940</v>
      </c>
      <c r="P744" s="79" t="s">
        <v>2205</v>
      </c>
      <c r="Q744" s="80">
        <v>1243368.69</v>
      </c>
      <c r="R744" s="78" t="s">
        <v>940</v>
      </c>
      <c r="S744" s="72" t="s">
        <v>2390</v>
      </c>
      <c r="T744" s="56" t="s">
        <v>142</v>
      </c>
      <c r="U744" s="72" t="s">
        <v>2390</v>
      </c>
      <c r="V744" s="52"/>
    </row>
    <row r="745" spans="1:22" ht="81.599999999999994" x14ac:dyDescent="0.2">
      <c r="A745" s="72" t="s">
        <v>2098</v>
      </c>
      <c r="B745" s="74" t="s">
        <v>2767</v>
      </c>
      <c r="C745" s="74" t="s">
        <v>2515</v>
      </c>
      <c r="D745" s="56" t="s">
        <v>142</v>
      </c>
      <c r="E745" s="78" t="s">
        <v>940</v>
      </c>
      <c r="F745" s="76" t="s">
        <v>145</v>
      </c>
      <c r="G745" s="77"/>
      <c r="H745" s="77"/>
      <c r="I745" s="78" t="s">
        <v>2873</v>
      </c>
      <c r="J745" s="57" t="s">
        <v>150</v>
      </c>
      <c r="K745" s="77"/>
      <c r="L745" s="77"/>
      <c r="M745" s="77"/>
      <c r="N745" s="77"/>
      <c r="O745" s="78" t="s">
        <v>940</v>
      </c>
      <c r="P745" s="79" t="s">
        <v>2206</v>
      </c>
      <c r="Q745" s="80">
        <v>1517477.66</v>
      </c>
      <c r="R745" s="78" t="s">
        <v>940</v>
      </c>
      <c r="S745" s="72" t="s">
        <v>2390</v>
      </c>
      <c r="T745" s="56" t="s">
        <v>142</v>
      </c>
      <c r="U745" s="72" t="s">
        <v>2390</v>
      </c>
      <c r="V745" s="52"/>
    </row>
    <row r="746" spans="1:22" ht="40.799999999999997" x14ac:dyDescent="0.2">
      <c r="A746" s="72" t="s">
        <v>2098</v>
      </c>
      <c r="B746" s="74" t="s">
        <v>2723</v>
      </c>
      <c r="C746" s="74" t="s">
        <v>2516</v>
      </c>
      <c r="D746" s="56" t="s">
        <v>142</v>
      </c>
      <c r="E746" s="78" t="s">
        <v>940</v>
      </c>
      <c r="F746" s="76" t="s">
        <v>145</v>
      </c>
      <c r="G746" s="77"/>
      <c r="H746" s="77"/>
      <c r="I746" s="78" t="s">
        <v>133</v>
      </c>
      <c r="J746" s="57" t="s">
        <v>150</v>
      </c>
      <c r="K746" s="77"/>
      <c r="L746" s="77"/>
      <c r="M746" s="77"/>
      <c r="N746" s="77"/>
      <c r="O746" s="78" t="s">
        <v>940</v>
      </c>
      <c r="P746" s="79" t="s">
        <v>2207</v>
      </c>
      <c r="Q746" s="80">
        <v>412459.34</v>
      </c>
      <c r="R746" s="78" t="s">
        <v>940</v>
      </c>
      <c r="S746" s="72" t="s">
        <v>2390</v>
      </c>
      <c r="T746" s="56" t="s">
        <v>142</v>
      </c>
      <c r="U746" s="72" t="s">
        <v>2390</v>
      </c>
      <c r="V746" s="52"/>
    </row>
    <row r="747" spans="1:22" ht="51" x14ac:dyDescent="0.2">
      <c r="A747" s="72" t="s">
        <v>2098</v>
      </c>
      <c r="B747" s="74" t="s">
        <v>2730</v>
      </c>
      <c r="C747" s="74" t="s">
        <v>2517</v>
      </c>
      <c r="D747" s="56" t="s">
        <v>142</v>
      </c>
      <c r="E747" s="78" t="s">
        <v>940</v>
      </c>
      <c r="F747" s="76" t="s">
        <v>145</v>
      </c>
      <c r="G747" s="77"/>
      <c r="H747" s="77"/>
      <c r="I747" s="78" t="s">
        <v>2866</v>
      </c>
      <c r="J747" s="57" t="s">
        <v>150</v>
      </c>
      <c r="K747" s="77"/>
      <c r="L747" s="77"/>
      <c r="M747" s="77"/>
      <c r="N747" s="77"/>
      <c r="O747" s="78" t="s">
        <v>940</v>
      </c>
      <c r="P747" s="79" t="s">
        <v>2208</v>
      </c>
      <c r="Q747" s="80">
        <v>1740716.14</v>
      </c>
      <c r="R747" s="78" t="s">
        <v>940</v>
      </c>
      <c r="S747" s="72" t="s">
        <v>106</v>
      </c>
      <c r="T747" s="56" t="s">
        <v>142</v>
      </c>
      <c r="U747" s="72" t="s">
        <v>106</v>
      </c>
      <c r="V747" s="52"/>
    </row>
    <row r="748" spans="1:22" ht="81.599999999999994" x14ac:dyDescent="0.2">
      <c r="A748" s="72" t="s">
        <v>2098</v>
      </c>
      <c r="B748" s="74" t="s">
        <v>2762</v>
      </c>
      <c r="C748" s="74" t="s">
        <v>2518</v>
      </c>
      <c r="D748" s="56" t="s">
        <v>142</v>
      </c>
      <c r="E748" s="78" t="s">
        <v>940</v>
      </c>
      <c r="F748" s="76" t="s">
        <v>145</v>
      </c>
      <c r="G748" s="77"/>
      <c r="H748" s="77"/>
      <c r="I748" s="78" t="s">
        <v>2867</v>
      </c>
      <c r="J748" s="57" t="s">
        <v>150</v>
      </c>
      <c r="K748" s="77"/>
      <c r="L748" s="77"/>
      <c r="M748" s="77"/>
      <c r="N748" s="77"/>
      <c r="O748" s="78" t="s">
        <v>940</v>
      </c>
      <c r="P748" s="79" t="s">
        <v>2209</v>
      </c>
      <c r="Q748" s="80">
        <v>1160477.3700000001</v>
      </c>
      <c r="R748" s="78" t="s">
        <v>940</v>
      </c>
      <c r="S748" s="72" t="s">
        <v>2390</v>
      </c>
      <c r="T748" s="56" t="s">
        <v>142</v>
      </c>
      <c r="U748" s="72" t="s">
        <v>2390</v>
      </c>
      <c r="V748" s="52"/>
    </row>
    <row r="749" spans="1:22" ht="142.80000000000001" x14ac:dyDescent="0.2">
      <c r="A749" s="72" t="s">
        <v>2098</v>
      </c>
      <c r="B749" s="73" t="s">
        <v>2768</v>
      </c>
      <c r="C749" s="74" t="s">
        <v>2519</v>
      </c>
      <c r="D749" s="56" t="s">
        <v>142</v>
      </c>
      <c r="E749" s="78" t="s">
        <v>940</v>
      </c>
      <c r="F749" s="76" t="s">
        <v>145</v>
      </c>
      <c r="G749" s="77"/>
      <c r="H749" s="77"/>
      <c r="I749" s="78" t="s">
        <v>2869</v>
      </c>
      <c r="J749" s="57" t="s">
        <v>150</v>
      </c>
      <c r="K749" s="77"/>
      <c r="L749" s="77"/>
      <c r="M749" s="77"/>
      <c r="N749" s="77"/>
      <c r="O749" s="78" t="s">
        <v>940</v>
      </c>
      <c r="P749" s="79" t="s">
        <v>2210</v>
      </c>
      <c r="Q749" s="80">
        <v>953248.69</v>
      </c>
      <c r="R749" s="78" t="s">
        <v>940</v>
      </c>
      <c r="S749" s="72" t="s">
        <v>2390</v>
      </c>
      <c r="T749" s="56" t="s">
        <v>142</v>
      </c>
      <c r="U749" s="72" t="s">
        <v>2390</v>
      </c>
      <c r="V749" s="52"/>
    </row>
    <row r="750" spans="1:22" ht="51" x14ac:dyDescent="0.2">
      <c r="A750" s="72" t="s">
        <v>2098</v>
      </c>
      <c r="B750" s="74" t="s">
        <v>2769</v>
      </c>
      <c r="C750" s="74" t="s">
        <v>2520</v>
      </c>
      <c r="D750" s="56" t="s">
        <v>142</v>
      </c>
      <c r="E750" s="78" t="s">
        <v>940</v>
      </c>
      <c r="F750" s="76" t="s">
        <v>145</v>
      </c>
      <c r="G750" s="77"/>
      <c r="H750" s="77"/>
      <c r="I750" s="78" t="s">
        <v>2900</v>
      </c>
      <c r="J750" s="57" t="s">
        <v>150</v>
      </c>
      <c r="K750" s="77"/>
      <c r="L750" s="77"/>
      <c r="M750" s="77"/>
      <c r="N750" s="77"/>
      <c r="O750" s="78" t="s">
        <v>940</v>
      </c>
      <c r="P750" s="79" t="s">
        <v>2211</v>
      </c>
      <c r="Q750" s="80">
        <v>497307.08</v>
      </c>
      <c r="R750" s="78" t="s">
        <v>940</v>
      </c>
      <c r="S750" s="72" t="s">
        <v>2390</v>
      </c>
      <c r="T750" s="56" t="s">
        <v>142</v>
      </c>
      <c r="U750" s="72" t="s">
        <v>2390</v>
      </c>
      <c r="V750" s="52"/>
    </row>
    <row r="751" spans="1:22" ht="102" x14ac:dyDescent="0.2">
      <c r="A751" s="72" t="s">
        <v>2098</v>
      </c>
      <c r="B751" s="74" t="s">
        <v>2770</v>
      </c>
      <c r="C751" s="74" t="s">
        <v>2521</v>
      </c>
      <c r="D751" s="56" t="s">
        <v>142</v>
      </c>
      <c r="E751" s="78" t="s">
        <v>940</v>
      </c>
      <c r="F751" s="76" t="s">
        <v>145</v>
      </c>
      <c r="G751" s="77"/>
      <c r="H751" s="77"/>
      <c r="I751" s="78" t="s">
        <v>2864</v>
      </c>
      <c r="J751" s="57" t="s">
        <v>150</v>
      </c>
      <c r="K751" s="77"/>
      <c r="L751" s="77"/>
      <c r="M751" s="77"/>
      <c r="N751" s="77"/>
      <c r="O751" s="78" t="s">
        <v>940</v>
      </c>
      <c r="P751" s="79" t="s">
        <v>2212</v>
      </c>
      <c r="Q751" s="80">
        <v>2236260.4</v>
      </c>
      <c r="R751" s="78" t="s">
        <v>940</v>
      </c>
      <c r="S751" s="82" t="s">
        <v>106</v>
      </c>
      <c r="T751" s="56" t="s">
        <v>142</v>
      </c>
      <c r="U751" s="82" t="s">
        <v>106</v>
      </c>
      <c r="V751" s="52"/>
    </row>
    <row r="752" spans="1:22" ht="71.400000000000006" x14ac:dyDescent="0.2">
      <c r="A752" s="72" t="s">
        <v>2098</v>
      </c>
      <c r="B752" s="74" t="s">
        <v>2771</v>
      </c>
      <c r="C752" s="74" t="s">
        <v>2522</v>
      </c>
      <c r="D752" s="56" t="s">
        <v>142</v>
      </c>
      <c r="E752" s="78" t="s">
        <v>940</v>
      </c>
      <c r="F752" s="76" t="s">
        <v>145</v>
      </c>
      <c r="G752" s="77"/>
      <c r="H752" s="77"/>
      <c r="I752" s="78" t="s">
        <v>2901</v>
      </c>
      <c r="J752" s="57" t="s">
        <v>150</v>
      </c>
      <c r="K752" s="77"/>
      <c r="L752" s="77"/>
      <c r="M752" s="77"/>
      <c r="N752" s="77"/>
      <c r="O752" s="78" t="s">
        <v>940</v>
      </c>
      <c r="P752" s="79" t="s">
        <v>2213</v>
      </c>
      <c r="Q752" s="80">
        <v>779439.14</v>
      </c>
      <c r="R752" s="78" t="s">
        <v>940</v>
      </c>
      <c r="S752" s="82" t="s">
        <v>106</v>
      </c>
      <c r="T752" s="56" t="s">
        <v>142</v>
      </c>
      <c r="U752" s="82" t="s">
        <v>106</v>
      </c>
      <c r="V752" s="52"/>
    </row>
    <row r="753" spans="1:22" ht="51" x14ac:dyDescent="0.2">
      <c r="A753" s="72" t="s">
        <v>2098</v>
      </c>
      <c r="B753" s="74" t="s">
        <v>2772</v>
      </c>
      <c r="C753" s="74" t="s">
        <v>2523</v>
      </c>
      <c r="D753" s="56" t="s">
        <v>142</v>
      </c>
      <c r="E753" s="78" t="s">
        <v>2405</v>
      </c>
      <c r="F753" s="76" t="s">
        <v>145</v>
      </c>
      <c r="G753" s="77"/>
      <c r="H753" s="77"/>
      <c r="I753" s="78" t="s">
        <v>2879</v>
      </c>
      <c r="J753" s="57" t="s">
        <v>150</v>
      </c>
      <c r="K753" s="77"/>
      <c r="L753" s="77"/>
      <c r="M753" s="77"/>
      <c r="N753" s="77"/>
      <c r="O753" s="78" t="s">
        <v>2405</v>
      </c>
      <c r="P753" s="79" t="s">
        <v>2214</v>
      </c>
      <c r="Q753" s="80">
        <v>328038.38</v>
      </c>
      <c r="R753" s="78" t="s">
        <v>2405</v>
      </c>
      <c r="S753" s="82" t="s">
        <v>2391</v>
      </c>
      <c r="T753" s="56" t="s">
        <v>142</v>
      </c>
      <c r="U753" s="82" t="s">
        <v>2391</v>
      </c>
      <c r="V753" s="52"/>
    </row>
    <row r="754" spans="1:22" ht="132.6" x14ac:dyDescent="0.2">
      <c r="A754" s="72" t="s">
        <v>2098</v>
      </c>
      <c r="B754" s="74" t="s">
        <v>2773</v>
      </c>
      <c r="C754" s="74" t="s">
        <v>2524</v>
      </c>
      <c r="D754" s="56" t="s">
        <v>142</v>
      </c>
      <c r="E754" s="78" t="s">
        <v>2405</v>
      </c>
      <c r="F754" s="76" t="s">
        <v>145</v>
      </c>
      <c r="G754" s="77"/>
      <c r="H754" s="77"/>
      <c r="I754" s="78" t="s">
        <v>2881</v>
      </c>
      <c r="J754" s="57" t="s">
        <v>150</v>
      </c>
      <c r="K754" s="77"/>
      <c r="L754" s="77"/>
      <c r="M754" s="77"/>
      <c r="N754" s="77"/>
      <c r="O754" s="78" t="s">
        <v>2405</v>
      </c>
      <c r="P754" s="79" t="s">
        <v>2215</v>
      </c>
      <c r="Q754" s="80">
        <v>745286.21</v>
      </c>
      <c r="R754" s="78" t="s">
        <v>2405</v>
      </c>
      <c r="S754" s="72" t="s">
        <v>2391</v>
      </c>
      <c r="T754" s="56" t="s">
        <v>142</v>
      </c>
      <c r="U754" s="72" t="s">
        <v>2391</v>
      </c>
      <c r="V754" s="52"/>
    </row>
    <row r="755" spans="1:22" ht="81.599999999999994" x14ac:dyDescent="0.2">
      <c r="A755" s="72" t="s">
        <v>2098</v>
      </c>
      <c r="B755" s="74" t="s">
        <v>2774</v>
      </c>
      <c r="C755" s="74" t="s">
        <v>2525</v>
      </c>
      <c r="D755" s="56" t="s">
        <v>142</v>
      </c>
      <c r="E755" s="78" t="s">
        <v>2405</v>
      </c>
      <c r="F755" s="76" t="s">
        <v>145</v>
      </c>
      <c r="G755" s="77"/>
      <c r="H755" s="77"/>
      <c r="I755" s="77" t="s">
        <v>2902</v>
      </c>
      <c r="J755" s="57" t="s">
        <v>150</v>
      </c>
      <c r="K755" s="77"/>
      <c r="L755" s="77"/>
      <c r="M755" s="77"/>
      <c r="N755" s="77"/>
      <c r="O755" s="78" t="s">
        <v>2405</v>
      </c>
      <c r="P755" s="79" t="s">
        <v>2216</v>
      </c>
      <c r="Q755" s="80">
        <v>993720.7</v>
      </c>
      <c r="R755" s="78" t="s">
        <v>2405</v>
      </c>
      <c r="S755" s="82" t="s">
        <v>2391</v>
      </c>
      <c r="T755" s="56" t="s">
        <v>142</v>
      </c>
      <c r="U755" s="82" t="s">
        <v>2391</v>
      </c>
      <c r="V755" s="52"/>
    </row>
    <row r="756" spans="1:22" ht="81.599999999999994" x14ac:dyDescent="0.2">
      <c r="A756" s="72" t="s">
        <v>2098</v>
      </c>
      <c r="B756" s="74" t="s">
        <v>2775</v>
      </c>
      <c r="C756" s="74" t="s">
        <v>2526</v>
      </c>
      <c r="D756" s="56" t="s">
        <v>142</v>
      </c>
      <c r="E756" s="78" t="s">
        <v>2405</v>
      </c>
      <c r="F756" s="76" t="s">
        <v>145</v>
      </c>
      <c r="G756" s="77"/>
      <c r="H756" s="77"/>
      <c r="I756" s="78" t="s">
        <v>2903</v>
      </c>
      <c r="J756" s="57" t="s">
        <v>150</v>
      </c>
      <c r="K756" s="77"/>
      <c r="L756" s="77"/>
      <c r="M756" s="77"/>
      <c r="N756" s="77"/>
      <c r="O756" s="78" t="s">
        <v>2405</v>
      </c>
      <c r="P756" s="79" t="s">
        <v>2217</v>
      </c>
      <c r="Q756" s="80">
        <v>1492014.51</v>
      </c>
      <c r="R756" s="78" t="s">
        <v>2405</v>
      </c>
      <c r="S756" s="82" t="s">
        <v>2391</v>
      </c>
      <c r="T756" s="56" t="s">
        <v>142</v>
      </c>
      <c r="U756" s="82" t="s">
        <v>2391</v>
      </c>
      <c r="V756" s="52"/>
    </row>
    <row r="757" spans="1:22" ht="51" x14ac:dyDescent="0.2">
      <c r="A757" s="72" t="s">
        <v>2098</v>
      </c>
      <c r="B757" s="74" t="s">
        <v>2776</v>
      </c>
      <c r="C757" s="74" t="s">
        <v>2527</v>
      </c>
      <c r="D757" s="56" t="s">
        <v>142</v>
      </c>
      <c r="E757" s="78" t="s">
        <v>2405</v>
      </c>
      <c r="F757" s="76" t="s">
        <v>145</v>
      </c>
      <c r="G757" s="77"/>
      <c r="H757" s="77"/>
      <c r="I757" s="78" t="s">
        <v>2904</v>
      </c>
      <c r="J757" s="57" t="s">
        <v>150</v>
      </c>
      <c r="K757" s="77"/>
      <c r="L757" s="77"/>
      <c r="M757" s="77"/>
      <c r="N757" s="77"/>
      <c r="O757" s="78" t="s">
        <v>2405</v>
      </c>
      <c r="P757" s="79" t="s">
        <v>2218</v>
      </c>
      <c r="Q757" s="80">
        <v>845318.72</v>
      </c>
      <c r="R757" s="78" t="s">
        <v>2405</v>
      </c>
      <c r="S757" s="82" t="s">
        <v>2391</v>
      </c>
      <c r="T757" s="56" t="s">
        <v>142</v>
      </c>
      <c r="U757" s="82" t="s">
        <v>2391</v>
      </c>
      <c r="V757" s="52"/>
    </row>
    <row r="758" spans="1:22" ht="112.2" x14ac:dyDescent="0.2">
      <c r="A758" s="72" t="s">
        <v>2098</v>
      </c>
      <c r="B758" s="74" t="s">
        <v>2764</v>
      </c>
      <c r="C758" s="74" t="s">
        <v>2528</v>
      </c>
      <c r="D758" s="56" t="s">
        <v>142</v>
      </c>
      <c r="E758" s="78" t="s">
        <v>2405</v>
      </c>
      <c r="F758" s="76" t="s">
        <v>145</v>
      </c>
      <c r="G758" s="77"/>
      <c r="H758" s="77"/>
      <c r="I758" s="78" t="s">
        <v>2869</v>
      </c>
      <c r="J758" s="57" t="s">
        <v>150</v>
      </c>
      <c r="K758" s="77"/>
      <c r="L758" s="77"/>
      <c r="M758" s="77"/>
      <c r="N758" s="77"/>
      <c r="O758" s="78" t="s">
        <v>2405</v>
      </c>
      <c r="P758" s="79" t="s">
        <v>2219</v>
      </c>
      <c r="Q758" s="80">
        <v>3315648.5</v>
      </c>
      <c r="R758" s="78" t="s">
        <v>2405</v>
      </c>
      <c r="S758" s="72" t="s">
        <v>2392</v>
      </c>
      <c r="T758" s="56" t="s">
        <v>142</v>
      </c>
      <c r="U758" s="72" t="s">
        <v>2392</v>
      </c>
      <c r="V758" s="52"/>
    </row>
    <row r="759" spans="1:22" ht="71.400000000000006" x14ac:dyDescent="0.2">
      <c r="A759" s="72" t="s">
        <v>2098</v>
      </c>
      <c r="B759" s="74" t="s">
        <v>2777</v>
      </c>
      <c r="C759" s="74" t="s">
        <v>2529</v>
      </c>
      <c r="D759" s="56" t="s">
        <v>142</v>
      </c>
      <c r="E759" s="78" t="s">
        <v>2405</v>
      </c>
      <c r="F759" s="76" t="s">
        <v>145</v>
      </c>
      <c r="G759" s="77"/>
      <c r="H759" s="77"/>
      <c r="I759" s="78" t="s">
        <v>2905</v>
      </c>
      <c r="J759" s="57" t="s">
        <v>150</v>
      </c>
      <c r="K759" s="77"/>
      <c r="L759" s="77"/>
      <c r="M759" s="77"/>
      <c r="N759" s="77"/>
      <c r="O759" s="78" t="s">
        <v>2405</v>
      </c>
      <c r="P759" s="79" t="s">
        <v>2220</v>
      </c>
      <c r="Q759" s="80">
        <v>6424636.8399999999</v>
      </c>
      <c r="R759" s="78" t="s">
        <v>2405</v>
      </c>
      <c r="S759" s="72" t="s">
        <v>2392</v>
      </c>
      <c r="T759" s="56" t="s">
        <v>142</v>
      </c>
      <c r="U759" s="72" t="s">
        <v>2392</v>
      </c>
      <c r="V759" s="52"/>
    </row>
    <row r="760" spans="1:22" ht="102" x14ac:dyDescent="0.2">
      <c r="A760" s="72" t="s">
        <v>2098</v>
      </c>
      <c r="B760" s="74" t="s">
        <v>32</v>
      </c>
      <c r="C760" s="74" t="s">
        <v>2530</v>
      </c>
      <c r="D760" s="56" t="s">
        <v>142</v>
      </c>
      <c r="E760" s="78" t="s">
        <v>2405</v>
      </c>
      <c r="F760" s="76" t="s">
        <v>145</v>
      </c>
      <c r="G760" s="77"/>
      <c r="H760" s="77"/>
      <c r="I760" s="78" t="s">
        <v>2906</v>
      </c>
      <c r="J760" s="57" t="s">
        <v>150</v>
      </c>
      <c r="K760" s="77"/>
      <c r="L760" s="77"/>
      <c r="M760" s="77"/>
      <c r="N760" s="77"/>
      <c r="O760" s="78" t="s">
        <v>2405</v>
      </c>
      <c r="P760" s="79" t="s">
        <v>2221</v>
      </c>
      <c r="Q760" s="80">
        <v>2421561.66</v>
      </c>
      <c r="R760" s="78" t="s">
        <v>2405</v>
      </c>
      <c r="S760" s="72" t="s">
        <v>2392</v>
      </c>
      <c r="T760" s="56" t="s">
        <v>142</v>
      </c>
      <c r="U760" s="72" t="s">
        <v>2392</v>
      </c>
      <c r="V760" s="52"/>
    </row>
    <row r="761" spans="1:22" ht="122.4" x14ac:dyDescent="0.2">
      <c r="A761" s="72" t="s">
        <v>2098</v>
      </c>
      <c r="B761" s="74" t="s">
        <v>2778</v>
      </c>
      <c r="C761" s="74" t="s">
        <v>2531</v>
      </c>
      <c r="D761" s="56" t="s">
        <v>142</v>
      </c>
      <c r="E761" s="78" t="s">
        <v>2405</v>
      </c>
      <c r="F761" s="76" t="s">
        <v>145</v>
      </c>
      <c r="G761" s="77"/>
      <c r="H761" s="77"/>
      <c r="I761" s="78" t="s">
        <v>2907</v>
      </c>
      <c r="J761" s="57" t="s">
        <v>150</v>
      </c>
      <c r="K761" s="77"/>
      <c r="L761" s="77"/>
      <c r="M761" s="77"/>
      <c r="N761" s="77"/>
      <c r="O761" s="78" t="s">
        <v>2405</v>
      </c>
      <c r="P761" s="79" t="s">
        <v>2222</v>
      </c>
      <c r="Q761" s="80">
        <v>7459784.71</v>
      </c>
      <c r="R761" s="78" t="s">
        <v>2405</v>
      </c>
      <c r="S761" s="72" t="s">
        <v>2392</v>
      </c>
      <c r="T761" s="56" t="s">
        <v>142</v>
      </c>
      <c r="U761" s="72" t="s">
        <v>2392</v>
      </c>
      <c r="V761" s="52"/>
    </row>
    <row r="762" spans="1:22" ht="91.8" x14ac:dyDescent="0.2">
      <c r="A762" s="72" t="s">
        <v>2098</v>
      </c>
      <c r="B762" s="74" t="s">
        <v>2774</v>
      </c>
      <c r="C762" s="74" t="s">
        <v>2532</v>
      </c>
      <c r="D762" s="56" t="s">
        <v>142</v>
      </c>
      <c r="E762" s="77" t="s">
        <v>2405</v>
      </c>
      <c r="F762" s="76" t="s">
        <v>145</v>
      </c>
      <c r="G762" s="77"/>
      <c r="H762" s="77"/>
      <c r="I762" s="78" t="s">
        <v>2908</v>
      </c>
      <c r="J762" s="57" t="s">
        <v>150</v>
      </c>
      <c r="K762" s="77"/>
      <c r="L762" s="77"/>
      <c r="M762" s="77"/>
      <c r="N762" s="77"/>
      <c r="O762" s="77" t="s">
        <v>2405</v>
      </c>
      <c r="P762" s="79" t="s">
        <v>2223</v>
      </c>
      <c r="Q762" s="80">
        <v>413248.78</v>
      </c>
      <c r="R762" s="77" t="s">
        <v>2405</v>
      </c>
      <c r="S762" s="75" t="s">
        <v>2391</v>
      </c>
      <c r="T762" s="56" t="s">
        <v>142</v>
      </c>
      <c r="U762" s="75" t="s">
        <v>2391</v>
      </c>
      <c r="V762" s="52"/>
    </row>
    <row r="763" spans="1:22" ht="71.400000000000006" x14ac:dyDescent="0.2">
      <c r="A763" s="72" t="s">
        <v>2098</v>
      </c>
      <c r="B763" s="74" t="s">
        <v>2779</v>
      </c>
      <c r="C763" s="74" t="s">
        <v>2533</v>
      </c>
      <c r="D763" s="56" t="s">
        <v>142</v>
      </c>
      <c r="E763" s="78" t="s">
        <v>2405</v>
      </c>
      <c r="F763" s="76" t="s">
        <v>145</v>
      </c>
      <c r="G763" s="77"/>
      <c r="H763" s="77"/>
      <c r="I763" s="78" t="s">
        <v>2909</v>
      </c>
      <c r="J763" s="57" t="s">
        <v>150</v>
      </c>
      <c r="K763" s="77"/>
      <c r="L763" s="77"/>
      <c r="M763" s="77"/>
      <c r="N763" s="77"/>
      <c r="O763" s="78" t="s">
        <v>2405</v>
      </c>
      <c r="P763" s="79" t="s">
        <v>2224</v>
      </c>
      <c r="Q763" s="80">
        <v>660514.32999999996</v>
      </c>
      <c r="R763" s="78" t="s">
        <v>2405</v>
      </c>
      <c r="S763" s="82" t="s">
        <v>2391</v>
      </c>
      <c r="T763" s="56" t="s">
        <v>142</v>
      </c>
      <c r="U763" s="82" t="s">
        <v>2391</v>
      </c>
      <c r="V763" s="52"/>
    </row>
    <row r="764" spans="1:22" ht="40.799999999999997" x14ac:dyDescent="0.2">
      <c r="A764" s="72" t="s">
        <v>2098</v>
      </c>
      <c r="B764" s="74" t="s">
        <v>2780</v>
      </c>
      <c r="C764" s="74" t="s">
        <v>2534</v>
      </c>
      <c r="D764" s="56" t="s">
        <v>142</v>
      </c>
      <c r="E764" s="78" t="s">
        <v>2405</v>
      </c>
      <c r="F764" s="76" t="s">
        <v>145</v>
      </c>
      <c r="G764" s="77"/>
      <c r="H764" s="77"/>
      <c r="I764" s="78" t="s">
        <v>2910</v>
      </c>
      <c r="J764" s="57" t="s">
        <v>150</v>
      </c>
      <c r="K764" s="77"/>
      <c r="L764" s="77"/>
      <c r="M764" s="77"/>
      <c r="N764" s="77"/>
      <c r="O764" s="78" t="s">
        <v>2405</v>
      </c>
      <c r="P764" s="79" t="s">
        <v>2225</v>
      </c>
      <c r="Q764" s="80">
        <v>596732.77</v>
      </c>
      <c r="R764" s="78" t="s">
        <v>2405</v>
      </c>
      <c r="S764" s="82" t="s">
        <v>2391</v>
      </c>
      <c r="T764" s="56" t="s">
        <v>142</v>
      </c>
      <c r="U764" s="82" t="s">
        <v>2391</v>
      </c>
      <c r="V764" s="52"/>
    </row>
    <row r="765" spans="1:22" ht="61.2" x14ac:dyDescent="0.2">
      <c r="A765" s="72" t="s">
        <v>2098</v>
      </c>
      <c r="B765" s="74" t="s">
        <v>2696</v>
      </c>
      <c r="C765" s="74" t="s">
        <v>2535</v>
      </c>
      <c r="D765" s="56" t="s">
        <v>142</v>
      </c>
      <c r="E765" s="78" t="s">
        <v>2405</v>
      </c>
      <c r="F765" s="76" t="s">
        <v>145</v>
      </c>
      <c r="G765" s="77"/>
      <c r="H765" s="77"/>
      <c r="I765" s="78" t="s">
        <v>2911</v>
      </c>
      <c r="J765" s="57" t="s">
        <v>150</v>
      </c>
      <c r="K765" s="77"/>
      <c r="L765" s="77"/>
      <c r="M765" s="77"/>
      <c r="N765" s="77"/>
      <c r="O765" s="78" t="s">
        <v>2405</v>
      </c>
      <c r="P765" s="79" t="s">
        <v>2226</v>
      </c>
      <c r="Q765" s="80">
        <v>754597.39</v>
      </c>
      <c r="R765" s="78" t="s">
        <v>2405</v>
      </c>
      <c r="S765" s="82" t="s">
        <v>2391</v>
      </c>
      <c r="T765" s="56" t="s">
        <v>142</v>
      </c>
      <c r="U765" s="82" t="s">
        <v>2391</v>
      </c>
      <c r="V765" s="52"/>
    </row>
    <row r="766" spans="1:22" ht="102" x14ac:dyDescent="0.2">
      <c r="A766" s="72" t="s">
        <v>2098</v>
      </c>
      <c r="B766" s="74" t="s">
        <v>2691</v>
      </c>
      <c r="C766" s="74" t="s">
        <v>2536</v>
      </c>
      <c r="D766" s="56" t="s">
        <v>142</v>
      </c>
      <c r="E766" s="78" t="s">
        <v>2405</v>
      </c>
      <c r="F766" s="76" t="s">
        <v>145</v>
      </c>
      <c r="G766" s="77"/>
      <c r="H766" s="77"/>
      <c r="I766" s="78" t="s">
        <v>2912</v>
      </c>
      <c r="J766" s="57" t="s">
        <v>150</v>
      </c>
      <c r="K766" s="77"/>
      <c r="L766" s="77"/>
      <c r="M766" s="77"/>
      <c r="N766" s="77"/>
      <c r="O766" s="78" t="s">
        <v>2405</v>
      </c>
      <c r="P766" s="79" t="s">
        <v>2227</v>
      </c>
      <c r="Q766" s="80">
        <v>632856.07999999996</v>
      </c>
      <c r="R766" s="78" t="s">
        <v>2405</v>
      </c>
      <c r="S766" s="82" t="s">
        <v>2391</v>
      </c>
      <c r="T766" s="56" t="s">
        <v>142</v>
      </c>
      <c r="U766" s="82" t="s">
        <v>2391</v>
      </c>
      <c r="V766" s="52"/>
    </row>
    <row r="767" spans="1:22" ht="40.799999999999997" x14ac:dyDescent="0.2">
      <c r="A767" s="72" t="s">
        <v>2098</v>
      </c>
      <c r="B767" s="74" t="s">
        <v>2772</v>
      </c>
      <c r="C767" s="74" t="s">
        <v>2537</v>
      </c>
      <c r="D767" s="56" t="s">
        <v>142</v>
      </c>
      <c r="E767" s="78" t="s">
        <v>2405</v>
      </c>
      <c r="F767" s="76" t="s">
        <v>145</v>
      </c>
      <c r="G767" s="77"/>
      <c r="H767" s="77"/>
      <c r="I767" s="78" t="s">
        <v>2913</v>
      </c>
      <c r="J767" s="57" t="s">
        <v>150</v>
      </c>
      <c r="K767" s="77"/>
      <c r="L767" s="77"/>
      <c r="M767" s="77"/>
      <c r="N767" s="77"/>
      <c r="O767" s="78" t="s">
        <v>2405</v>
      </c>
      <c r="P767" s="79" t="s">
        <v>2228</v>
      </c>
      <c r="Q767" s="80">
        <v>916053.8</v>
      </c>
      <c r="R767" s="78" t="s">
        <v>2405</v>
      </c>
      <c r="S767" s="82" t="s">
        <v>2391</v>
      </c>
      <c r="T767" s="56" t="s">
        <v>142</v>
      </c>
      <c r="U767" s="82" t="s">
        <v>2391</v>
      </c>
      <c r="V767" s="52"/>
    </row>
    <row r="768" spans="1:22" ht="40.799999999999997" x14ac:dyDescent="0.2">
      <c r="A768" s="72" t="s">
        <v>2098</v>
      </c>
      <c r="B768" s="74" t="s">
        <v>2772</v>
      </c>
      <c r="C768" s="74" t="s">
        <v>2538</v>
      </c>
      <c r="D768" s="56" t="s">
        <v>142</v>
      </c>
      <c r="E768" s="77" t="s">
        <v>2405</v>
      </c>
      <c r="F768" s="76" t="s">
        <v>145</v>
      </c>
      <c r="G768" s="77"/>
      <c r="H768" s="77"/>
      <c r="I768" s="78" t="s">
        <v>2914</v>
      </c>
      <c r="J768" s="57" t="s">
        <v>150</v>
      </c>
      <c r="K768" s="77"/>
      <c r="L768" s="77"/>
      <c r="M768" s="77"/>
      <c r="N768" s="77"/>
      <c r="O768" s="77" t="s">
        <v>2405</v>
      </c>
      <c r="P768" s="79" t="s">
        <v>2229</v>
      </c>
      <c r="Q768" s="80">
        <v>644068.30000000005</v>
      </c>
      <c r="R768" s="77" t="s">
        <v>2405</v>
      </c>
      <c r="S768" s="75" t="s">
        <v>2391</v>
      </c>
      <c r="T768" s="56" t="s">
        <v>142</v>
      </c>
      <c r="U768" s="75" t="s">
        <v>2391</v>
      </c>
      <c r="V768" s="52"/>
    </row>
    <row r="769" spans="1:22" ht="122.4" x14ac:dyDescent="0.2">
      <c r="A769" s="72" t="s">
        <v>2098</v>
      </c>
      <c r="B769" s="74" t="s">
        <v>2781</v>
      </c>
      <c r="C769" s="74" t="s">
        <v>2539</v>
      </c>
      <c r="D769" s="56" t="s">
        <v>142</v>
      </c>
      <c r="E769" s="78" t="s">
        <v>2405</v>
      </c>
      <c r="F769" s="76" t="s">
        <v>145</v>
      </c>
      <c r="G769" s="77"/>
      <c r="H769" s="77"/>
      <c r="I769" s="78" t="s">
        <v>2915</v>
      </c>
      <c r="J769" s="57" t="s">
        <v>150</v>
      </c>
      <c r="K769" s="77"/>
      <c r="L769" s="77"/>
      <c r="M769" s="77"/>
      <c r="N769" s="77"/>
      <c r="O769" s="78" t="s">
        <v>2405</v>
      </c>
      <c r="P769" s="79" t="s">
        <v>2230</v>
      </c>
      <c r="Q769" s="80">
        <v>476472.05</v>
      </c>
      <c r="R769" s="78" t="s">
        <v>2405</v>
      </c>
      <c r="S769" s="72" t="s">
        <v>2391</v>
      </c>
      <c r="T769" s="56" t="s">
        <v>142</v>
      </c>
      <c r="U769" s="72" t="s">
        <v>2391</v>
      </c>
      <c r="V769" s="52"/>
    </row>
    <row r="770" spans="1:22" ht="71.400000000000006" x14ac:dyDescent="0.2">
      <c r="A770" s="72" t="s">
        <v>2098</v>
      </c>
      <c r="B770" s="74" t="s">
        <v>2776</v>
      </c>
      <c r="C770" s="74" t="s">
        <v>2540</v>
      </c>
      <c r="D770" s="56" t="s">
        <v>142</v>
      </c>
      <c r="E770" s="78" t="s">
        <v>2405</v>
      </c>
      <c r="F770" s="76" t="s">
        <v>145</v>
      </c>
      <c r="G770" s="77"/>
      <c r="H770" s="77"/>
      <c r="I770" s="78" t="s">
        <v>2863</v>
      </c>
      <c r="J770" s="57" t="s">
        <v>150</v>
      </c>
      <c r="K770" s="77"/>
      <c r="L770" s="77"/>
      <c r="M770" s="77"/>
      <c r="N770" s="77"/>
      <c r="O770" s="78" t="s">
        <v>2405</v>
      </c>
      <c r="P770" s="79" t="s">
        <v>2231</v>
      </c>
      <c r="Q770" s="80">
        <v>993764.95</v>
      </c>
      <c r="R770" s="78" t="s">
        <v>2405</v>
      </c>
      <c r="S770" s="72" t="s">
        <v>2391</v>
      </c>
      <c r="T770" s="56" t="s">
        <v>142</v>
      </c>
      <c r="U770" s="72" t="s">
        <v>2391</v>
      </c>
      <c r="V770" s="52"/>
    </row>
    <row r="771" spans="1:22" ht="20.399999999999999" x14ac:dyDescent="0.2">
      <c r="A771" s="72" t="s">
        <v>2098</v>
      </c>
      <c r="B771" s="74" t="s">
        <v>2694</v>
      </c>
      <c r="C771" s="74" t="s">
        <v>2541</v>
      </c>
      <c r="D771" s="56" t="s">
        <v>142</v>
      </c>
      <c r="E771" s="78" t="s">
        <v>2405</v>
      </c>
      <c r="F771" s="76" t="s">
        <v>145</v>
      </c>
      <c r="G771" s="77"/>
      <c r="H771" s="77"/>
      <c r="I771" s="78" t="s">
        <v>1678</v>
      </c>
      <c r="J771" s="57" t="s">
        <v>150</v>
      </c>
      <c r="K771" s="77"/>
      <c r="L771" s="77"/>
      <c r="M771" s="77"/>
      <c r="N771" s="77"/>
      <c r="O771" s="78" t="s">
        <v>2405</v>
      </c>
      <c r="P771" s="79" t="s">
        <v>2232</v>
      </c>
      <c r="Q771" s="80">
        <v>364721.37</v>
      </c>
      <c r="R771" s="78" t="s">
        <v>2405</v>
      </c>
      <c r="S771" s="82" t="s">
        <v>2391</v>
      </c>
      <c r="T771" s="56" t="s">
        <v>142</v>
      </c>
      <c r="U771" s="82" t="s">
        <v>2391</v>
      </c>
      <c r="V771" s="52"/>
    </row>
    <row r="772" spans="1:22" ht="40.799999999999997" x14ac:dyDescent="0.2">
      <c r="A772" s="72" t="s">
        <v>2098</v>
      </c>
      <c r="B772" s="74" t="s">
        <v>2782</v>
      </c>
      <c r="C772" s="74" t="s">
        <v>2542</v>
      </c>
      <c r="D772" s="56" t="s">
        <v>142</v>
      </c>
      <c r="E772" s="78" t="s">
        <v>2405</v>
      </c>
      <c r="F772" s="76" t="s">
        <v>145</v>
      </c>
      <c r="G772" s="77"/>
      <c r="H772" s="77"/>
      <c r="I772" s="78" t="s">
        <v>2916</v>
      </c>
      <c r="J772" s="57" t="s">
        <v>150</v>
      </c>
      <c r="K772" s="77"/>
      <c r="L772" s="77"/>
      <c r="M772" s="77"/>
      <c r="N772" s="77"/>
      <c r="O772" s="78" t="s">
        <v>2405</v>
      </c>
      <c r="P772" s="79" t="s">
        <v>2233</v>
      </c>
      <c r="Q772" s="80">
        <v>596760.35</v>
      </c>
      <c r="R772" s="78" t="s">
        <v>2405</v>
      </c>
      <c r="S772" s="72" t="s">
        <v>2391</v>
      </c>
      <c r="T772" s="56" t="s">
        <v>142</v>
      </c>
      <c r="U772" s="72" t="s">
        <v>2391</v>
      </c>
      <c r="V772" s="52"/>
    </row>
    <row r="773" spans="1:22" ht="71.400000000000006" x14ac:dyDescent="0.2">
      <c r="A773" s="72" t="s">
        <v>2098</v>
      </c>
      <c r="B773" s="74" t="s">
        <v>2706</v>
      </c>
      <c r="C773" s="74" t="s">
        <v>2543</v>
      </c>
      <c r="D773" s="56" t="s">
        <v>142</v>
      </c>
      <c r="E773" s="78" t="s">
        <v>2405</v>
      </c>
      <c r="F773" s="76" t="s">
        <v>145</v>
      </c>
      <c r="G773" s="77"/>
      <c r="H773" s="77"/>
      <c r="I773" s="78" t="s">
        <v>2917</v>
      </c>
      <c r="J773" s="57" t="s">
        <v>150</v>
      </c>
      <c r="K773" s="77"/>
      <c r="L773" s="77"/>
      <c r="M773" s="77"/>
      <c r="N773" s="77"/>
      <c r="O773" s="78" t="s">
        <v>2405</v>
      </c>
      <c r="P773" s="79" t="s">
        <v>2234</v>
      </c>
      <c r="Q773" s="80">
        <v>1054834.57</v>
      </c>
      <c r="R773" s="78" t="s">
        <v>2405</v>
      </c>
      <c r="S773" s="75" t="s">
        <v>2391</v>
      </c>
      <c r="T773" s="56" t="s">
        <v>142</v>
      </c>
      <c r="U773" s="75" t="s">
        <v>2391</v>
      </c>
      <c r="V773" s="52"/>
    </row>
    <row r="774" spans="1:22" ht="81.599999999999994" x14ac:dyDescent="0.2">
      <c r="A774" s="72" t="s">
        <v>2098</v>
      </c>
      <c r="B774" s="74" t="s">
        <v>2688</v>
      </c>
      <c r="C774" s="74" t="s">
        <v>2544</v>
      </c>
      <c r="D774" s="56" t="s">
        <v>142</v>
      </c>
      <c r="E774" s="78" t="s">
        <v>2405</v>
      </c>
      <c r="F774" s="76" t="s">
        <v>145</v>
      </c>
      <c r="G774" s="77"/>
      <c r="H774" s="77"/>
      <c r="I774" s="78" t="s">
        <v>2879</v>
      </c>
      <c r="J774" s="57" t="s">
        <v>150</v>
      </c>
      <c r="K774" s="77"/>
      <c r="L774" s="77"/>
      <c r="M774" s="77"/>
      <c r="N774" s="77"/>
      <c r="O774" s="78" t="s">
        <v>2405</v>
      </c>
      <c r="P774" s="79" t="s">
        <v>2235</v>
      </c>
      <c r="Q774" s="80">
        <v>1961178.76</v>
      </c>
      <c r="R774" s="78" t="s">
        <v>2405</v>
      </c>
      <c r="S774" s="75" t="s">
        <v>2392</v>
      </c>
      <c r="T774" s="56" t="s">
        <v>142</v>
      </c>
      <c r="U774" s="75" t="s">
        <v>2392</v>
      </c>
      <c r="V774" s="52"/>
    </row>
    <row r="775" spans="1:22" ht="30.6" x14ac:dyDescent="0.2">
      <c r="A775" s="72" t="s">
        <v>2098</v>
      </c>
      <c r="B775" s="74" t="s">
        <v>2783</v>
      </c>
      <c r="C775" s="74" t="s">
        <v>2545</v>
      </c>
      <c r="D775" s="56" t="s">
        <v>142</v>
      </c>
      <c r="E775" s="78" t="s">
        <v>2405</v>
      </c>
      <c r="F775" s="76" t="s">
        <v>145</v>
      </c>
      <c r="G775" s="77"/>
      <c r="H775" s="77"/>
      <c r="I775" s="83" t="s">
        <v>2918</v>
      </c>
      <c r="J775" s="57" t="s">
        <v>150</v>
      </c>
      <c r="K775" s="77"/>
      <c r="L775" s="77"/>
      <c r="M775" s="77"/>
      <c r="N775" s="77"/>
      <c r="O775" s="78" t="s">
        <v>2405</v>
      </c>
      <c r="P775" s="79" t="s">
        <v>2236</v>
      </c>
      <c r="Q775" s="80">
        <v>328323.67</v>
      </c>
      <c r="R775" s="78" t="s">
        <v>2405</v>
      </c>
      <c r="S775" s="75" t="s">
        <v>2391</v>
      </c>
      <c r="T775" s="56" t="s">
        <v>142</v>
      </c>
      <c r="U775" s="75" t="s">
        <v>2391</v>
      </c>
      <c r="V775" s="52"/>
    </row>
    <row r="776" spans="1:22" ht="40.799999999999997" x14ac:dyDescent="0.2">
      <c r="A776" s="72" t="s">
        <v>2098</v>
      </c>
      <c r="B776" s="74" t="s">
        <v>2688</v>
      </c>
      <c r="C776" s="74" t="s">
        <v>2546</v>
      </c>
      <c r="D776" s="56" t="s">
        <v>142</v>
      </c>
      <c r="E776" s="78" t="s">
        <v>2405</v>
      </c>
      <c r="F776" s="76" t="s">
        <v>145</v>
      </c>
      <c r="G776" s="77"/>
      <c r="H776" s="77"/>
      <c r="I776" s="78" t="s">
        <v>2881</v>
      </c>
      <c r="J776" s="57" t="s">
        <v>150</v>
      </c>
      <c r="K776" s="77"/>
      <c r="L776" s="77"/>
      <c r="M776" s="77"/>
      <c r="N776" s="77"/>
      <c r="O776" s="78" t="s">
        <v>2405</v>
      </c>
      <c r="P776" s="79" t="s">
        <v>2237</v>
      </c>
      <c r="Q776" s="80">
        <v>454319.62</v>
      </c>
      <c r="R776" s="78" t="s">
        <v>2405</v>
      </c>
      <c r="S776" s="75" t="s">
        <v>2391</v>
      </c>
      <c r="T776" s="56" t="s">
        <v>142</v>
      </c>
      <c r="U776" s="75" t="s">
        <v>2391</v>
      </c>
      <c r="V776" s="52"/>
    </row>
    <row r="777" spans="1:22" ht="112.2" x14ac:dyDescent="0.2">
      <c r="A777" s="72" t="s">
        <v>2098</v>
      </c>
      <c r="B777" s="74" t="s">
        <v>2784</v>
      </c>
      <c r="C777" s="74" t="s">
        <v>2547</v>
      </c>
      <c r="D777" s="56" t="s">
        <v>142</v>
      </c>
      <c r="E777" s="78" t="s">
        <v>2405</v>
      </c>
      <c r="F777" s="76" t="s">
        <v>145</v>
      </c>
      <c r="G777" s="77"/>
      <c r="H777" s="77"/>
      <c r="I777" s="78" t="s">
        <v>2919</v>
      </c>
      <c r="J777" s="57" t="s">
        <v>150</v>
      </c>
      <c r="K777" s="77"/>
      <c r="L777" s="77"/>
      <c r="M777" s="77"/>
      <c r="N777" s="77"/>
      <c r="O777" s="78" t="s">
        <v>2405</v>
      </c>
      <c r="P777" s="79" t="s">
        <v>2238</v>
      </c>
      <c r="Q777" s="80">
        <v>3118533.18</v>
      </c>
      <c r="R777" s="78" t="s">
        <v>2405</v>
      </c>
      <c r="S777" s="75" t="s">
        <v>2392</v>
      </c>
      <c r="T777" s="56" t="s">
        <v>142</v>
      </c>
      <c r="U777" s="75" t="s">
        <v>2392</v>
      </c>
      <c r="V777" s="52"/>
    </row>
    <row r="778" spans="1:22" ht="61.2" x14ac:dyDescent="0.2">
      <c r="A778" s="72" t="s">
        <v>2098</v>
      </c>
      <c r="B778" s="74" t="s">
        <v>2691</v>
      </c>
      <c r="C778" s="74" t="s">
        <v>2548</v>
      </c>
      <c r="D778" s="56" t="s">
        <v>142</v>
      </c>
      <c r="E778" s="78" t="s">
        <v>2405</v>
      </c>
      <c r="F778" s="76" t="s">
        <v>145</v>
      </c>
      <c r="G778" s="77"/>
      <c r="H778" s="77"/>
      <c r="I778" s="78" t="s">
        <v>2905</v>
      </c>
      <c r="J778" s="57" t="s">
        <v>150</v>
      </c>
      <c r="K778" s="77"/>
      <c r="L778" s="77"/>
      <c r="M778" s="77"/>
      <c r="N778" s="77"/>
      <c r="O778" s="78" t="s">
        <v>2405</v>
      </c>
      <c r="P778" s="79" t="s">
        <v>2239</v>
      </c>
      <c r="Q778" s="80">
        <v>2436704.79</v>
      </c>
      <c r="R778" s="78" t="s">
        <v>2405</v>
      </c>
      <c r="S778" s="75" t="s">
        <v>2392</v>
      </c>
      <c r="T778" s="56" t="s">
        <v>142</v>
      </c>
      <c r="U778" s="75" t="s">
        <v>2392</v>
      </c>
      <c r="V778" s="52"/>
    </row>
    <row r="779" spans="1:22" ht="71.400000000000006" x14ac:dyDescent="0.2">
      <c r="A779" s="72" t="s">
        <v>2098</v>
      </c>
      <c r="B779" s="74" t="s">
        <v>2785</v>
      </c>
      <c r="C779" s="74" t="s">
        <v>2549</v>
      </c>
      <c r="D779" s="56" t="s">
        <v>142</v>
      </c>
      <c r="E779" s="78" t="s">
        <v>2405</v>
      </c>
      <c r="F779" s="76" t="s">
        <v>145</v>
      </c>
      <c r="G779" s="77"/>
      <c r="H779" s="77"/>
      <c r="I779" s="78" t="s">
        <v>2920</v>
      </c>
      <c r="J779" s="57" t="s">
        <v>150</v>
      </c>
      <c r="K779" s="77"/>
      <c r="L779" s="77"/>
      <c r="M779" s="77"/>
      <c r="N779" s="77"/>
      <c r="O779" s="78" t="s">
        <v>2405</v>
      </c>
      <c r="P779" s="79" t="s">
        <v>2240</v>
      </c>
      <c r="Q779" s="80">
        <v>1324169.95</v>
      </c>
      <c r="R779" s="78" t="s">
        <v>2405</v>
      </c>
      <c r="S779" s="75" t="s">
        <v>2391</v>
      </c>
      <c r="T779" s="56" t="s">
        <v>142</v>
      </c>
      <c r="U779" s="75" t="s">
        <v>2391</v>
      </c>
      <c r="V779" s="52"/>
    </row>
    <row r="780" spans="1:22" ht="102" x14ac:dyDescent="0.2">
      <c r="A780" s="72" t="s">
        <v>2098</v>
      </c>
      <c r="B780" s="74" t="s">
        <v>2786</v>
      </c>
      <c r="C780" s="74" t="s">
        <v>2550</v>
      </c>
      <c r="D780" s="56" t="s">
        <v>142</v>
      </c>
      <c r="E780" s="78" t="s">
        <v>2405</v>
      </c>
      <c r="F780" s="76" t="s">
        <v>145</v>
      </c>
      <c r="G780" s="77"/>
      <c r="H780" s="77"/>
      <c r="I780" s="78" t="s">
        <v>2881</v>
      </c>
      <c r="J780" s="57" t="s">
        <v>150</v>
      </c>
      <c r="K780" s="77"/>
      <c r="L780" s="77"/>
      <c r="M780" s="77"/>
      <c r="N780" s="77"/>
      <c r="O780" s="78" t="s">
        <v>2405</v>
      </c>
      <c r="P780" s="79" t="s">
        <v>2241</v>
      </c>
      <c r="Q780" s="80">
        <v>1223709.6499999999</v>
      </c>
      <c r="R780" s="78" t="s">
        <v>2405</v>
      </c>
      <c r="S780" s="75" t="s">
        <v>2391</v>
      </c>
      <c r="T780" s="56" t="s">
        <v>142</v>
      </c>
      <c r="U780" s="75" t="s">
        <v>2391</v>
      </c>
      <c r="V780" s="52"/>
    </row>
    <row r="781" spans="1:22" ht="61.2" x14ac:dyDescent="0.2">
      <c r="A781" s="72" t="s">
        <v>2098</v>
      </c>
      <c r="B781" s="74" t="s">
        <v>2692</v>
      </c>
      <c r="C781" s="74" t="s">
        <v>2551</v>
      </c>
      <c r="D781" s="56" t="s">
        <v>142</v>
      </c>
      <c r="E781" s="78" t="s">
        <v>2405</v>
      </c>
      <c r="F781" s="76" t="s">
        <v>145</v>
      </c>
      <c r="G781" s="77"/>
      <c r="H781" s="77"/>
      <c r="I781" s="78" t="s">
        <v>2879</v>
      </c>
      <c r="J781" s="57" t="s">
        <v>150</v>
      </c>
      <c r="K781" s="77"/>
      <c r="L781" s="77"/>
      <c r="M781" s="77"/>
      <c r="N781" s="77"/>
      <c r="O781" s="78" t="s">
        <v>2405</v>
      </c>
      <c r="P781" s="79" t="s">
        <v>2242</v>
      </c>
      <c r="Q781" s="80">
        <v>2551596.13</v>
      </c>
      <c r="R781" s="78" t="s">
        <v>2405</v>
      </c>
      <c r="S781" s="75" t="s">
        <v>2392</v>
      </c>
      <c r="T781" s="56" t="s">
        <v>142</v>
      </c>
      <c r="U781" s="75" t="s">
        <v>2392</v>
      </c>
      <c r="V781" s="52"/>
    </row>
    <row r="782" spans="1:22" ht="71.400000000000006" x14ac:dyDescent="0.2">
      <c r="A782" s="72" t="s">
        <v>2098</v>
      </c>
      <c r="B782" s="74" t="s">
        <v>2787</v>
      </c>
      <c r="C782" s="74" t="s">
        <v>2552</v>
      </c>
      <c r="D782" s="56" t="s">
        <v>142</v>
      </c>
      <c r="E782" s="78" t="s">
        <v>2405</v>
      </c>
      <c r="F782" s="76" t="s">
        <v>145</v>
      </c>
      <c r="G782" s="77"/>
      <c r="H782" s="77"/>
      <c r="I782" s="78" t="s">
        <v>2881</v>
      </c>
      <c r="J782" s="57" t="s">
        <v>150</v>
      </c>
      <c r="K782" s="77"/>
      <c r="L782" s="77"/>
      <c r="M782" s="77"/>
      <c r="N782" s="77"/>
      <c r="O782" s="78" t="s">
        <v>2405</v>
      </c>
      <c r="P782" s="79" t="s">
        <v>2243</v>
      </c>
      <c r="Q782" s="80">
        <v>330799.56</v>
      </c>
      <c r="R782" s="78" t="s">
        <v>2405</v>
      </c>
      <c r="S782" s="75" t="s">
        <v>2391</v>
      </c>
      <c r="T782" s="56" t="s">
        <v>142</v>
      </c>
      <c r="U782" s="75" t="s">
        <v>2391</v>
      </c>
      <c r="V782" s="52"/>
    </row>
    <row r="783" spans="1:22" ht="102" x14ac:dyDescent="0.2">
      <c r="A783" s="72" t="s">
        <v>2098</v>
      </c>
      <c r="B783" s="74" t="s">
        <v>2788</v>
      </c>
      <c r="C783" s="74" t="s">
        <v>2553</v>
      </c>
      <c r="D783" s="56" t="s">
        <v>142</v>
      </c>
      <c r="E783" s="78" t="s">
        <v>2405</v>
      </c>
      <c r="F783" s="76" t="s">
        <v>145</v>
      </c>
      <c r="G783" s="77"/>
      <c r="H783" s="77"/>
      <c r="I783" s="78" t="s">
        <v>2921</v>
      </c>
      <c r="J783" s="57" t="s">
        <v>150</v>
      </c>
      <c r="K783" s="77"/>
      <c r="L783" s="77"/>
      <c r="M783" s="77"/>
      <c r="N783" s="77"/>
      <c r="O783" s="78" t="s">
        <v>2405</v>
      </c>
      <c r="P783" s="79" t="s">
        <v>2244</v>
      </c>
      <c r="Q783" s="80">
        <v>746663.04</v>
      </c>
      <c r="R783" s="78" t="s">
        <v>2405</v>
      </c>
      <c r="S783" s="75" t="s">
        <v>2391</v>
      </c>
      <c r="T783" s="56" t="s">
        <v>142</v>
      </c>
      <c r="U783" s="75" t="s">
        <v>2391</v>
      </c>
      <c r="V783" s="52"/>
    </row>
    <row r="784" spans="1:22" ht="91.8" x14ac:dyDescent="0.2">
      <c r="A784" s="72" t="s">
        <v>2098</v>
      </c>
      <c r="B784" s="74" t="s">
        <v>2688</v>
      </c>
      <c r="C784" s="74" t="s">
        <v>2554</v>
      </c>
      <c r="D784" s="56" t="s">
        <v>142</v>
      </c>
      <c r="E784" s="78" t="s">
        <v>2405</v>
      </c>
      <c r="F784" s="76" t="s">
        <v>145</v>
      </c>
      <c r="G784" s="77"/>
      <c r="H784" s="77"/>
      <c r="I784" s="78" t="s">
        <v>1380</v>
      </c>
      <c r="J784" s="57" t="s">
        <v>150</v>
      </c>
      <c r="K784" s="77"/>
      <c r="L784" s="77"/>
      <c r="M784" s="77"/>
      <c r="N784" s="77"/>
      <c r="O784" s="78" t="s">
        <v>2405</v>
      </c>
      <c r="P784" s="79" t="s">
        <v>2245</v>
      </c>
      <c r="Q784" s="80">
        <v>642740.68000000005</v>
      </c>
      <c r="R784" s="78" t="s">
        <v>2405</v>
      </c>
      <c r="S784" s="75" t="s">
        <v>2391</v>
      </c>
      <c r="T784" s="56" t="s">
        <v>142</v>
      </c>
      <c r="U784" s="75" t="s">
        <v>2391</v>
      </c>
      <c r="V784" s="52"/>
    </row>
    <row r="785" spans="1:22" ht="40.799999999999997" x14ac:dyDescent="0.2">
      <c r="A785" s="72" t="s">
        <v>2098</v>
      </c>
      <c r="B785" s="74" t="s">
        <v>2789</v>
      </c>
      <c r="C785" s="74" t="s">
        <v>2555</v>
      </c>
      <c r="D785" s="56" t="s">
        <v>142</v>
      </c>
      <c r="E785" s="78" t="s">
        <v>2405</v>
      </c>
      <c r="F785" s="76" t="s">
        <v>145</v>
      </c>
      <c r="G785" s="77"/>
      <c r="H785" s="77"/>
      <c r="I785" s="78" t="s">
        <v>2887</v>
      </c>
      <c r="J785" s="57" t="s">
        <v>150</v>
      </c>
      <c r="K785" s="77"/>
      <c r="L785" s="77"/>
      <c r="M785" s="77"/>
      <c r="N785" s="77"/>
      <c r="O785" s="78" t="s">
        <v>2405</v>
      </c>
      <c r="P785" s="79" t="s">
        <v>2246</v>
      </c>
      <c r="Q785" s="80">
        <v>1036140.59</v>
      </c>
      <c r="R785" s="78" t="s">
        <v>2405</v>
      </c>
      <c r="S785" s="75" t="s">
        <v>2391</v>
      </c>
      <c r="T785" s="56" t="s">
        <v>142</v>
      </c>
      <c r="U785" s="75" t="s">
        <v>2391</v>
      </c>
      <c r="V785" s="52"/>
    </row>
    <row r="786" spans="1:22" ht="91.8" x14ac:dyDescent="0.2">
      <c r="A786" s="72" t="s">
        <v>2098</v>
      </c>
      <c r="B786" s="74" t="s">
        <v>2790</v>
      </c>
      <c r="C786" s="74" t="s">
        <v>2556</v>
      </c>
      <c r="D786" s="56" t="s">
        <v>142</v>
      </c>
      <c r="E786" s="78" t="s">
        <v>2405</v>
      </c>
      <c r="F786" s="76" t="s">
        <v>145</v>
      </c>
      <c r="G786" s="77"/>
      <c r="H786" s="77"/>
      <c r="I786" s="78" t="s">
        <v>2881</v>
      </c>
      <c r="J786" s="57" t="s">
        <v>150</v>
      </c>
      <c r="K786" s="77"/>
      <c r="L786" s="77"/>
      <c r="M786" s="77"/>
      <c r="N786" s="77"/>
      <c r="O786" s="78" t="s">
        <v>2405</v>
      </c>
      <c r="P786" s="79" t="s">
        <v>2247</v>
      </c>
      <c r="Q786" s="80">
        <v>403387.66</v>
      </c>
      <c r="R786" s="78" t="s">
        <v>2405</v>
      </c>
      <c r="S786" s="75" t="s">
        <v>2391</v>
      </c>
      <c r="T786" s="56" t="s">
        <v>142</v>
      </c>
      <c r="U786" s="75" t="s">
        <v>2391</v>
      </c>
      <c r="V786" s="52"/>
    </row>
    <row r="787" spans="1:22" ht="142.80000000000001" x14ac:dyDescent="0.2">
      <c r="A787" s="72" t="s">
        <v>2098</v>
      </c>
      <c r="B787" s="74" t="s">
        <v>2748</v>
      </c>
      <c r="C787" s="74" t="s">
        <v>2557</v>
      </c>
      <c r="D787" s="56" t="s">
        <v>142</v>
      </c>
      <c r="E787" s="78" t="s">
        <v>2405</v>
      </c>
      <c r="F787" s="76" t="s">
        <v>145</v>
      </c>
      <c r="G787" s="77"/>
      <c r="H787" s="77"/>
      <c r="I787" s="78" t="s">
        <v>2866</v>
      </c>
      <c r="J787" s="57" t="s">
        <v>150</v>
      </c>
      <c r="K787" s="77"/>
      <c r="L787" s="77"/>
      <c r="M787" s="77"/>
      <c r="N787" s="77"/>
      <c r="O787" s="78" t="s">
        <v>2405</v>
      </c>
      <c r="P787" s="79" t="s">
        <v>2248</v>
      </c>
      <c r="Q787" s="80">
        <v>2817706.73</v>
      </c>
      <c r="R787" s="78" t="s">
        <v>2405</v>
      </c>
      <c r="S787" s="75" t="s">
        <v>2392</v>
      </c>
      <c r="T787" s="56" t="s">
        <v>142</v>
      </c>
      <c r="U787" s="75" t="s">
        <v>2392</v>
      </c>
      <c r="V787" s="52"/>
    </row>
    <row r="788" spans="1:22" ht="102" x14ac:dyDescent="0.2">
      <c r="A788" s="72" t="s">
        <v>2098</v>
      </c>
      <c r="B788" s="74" t="s">
        <v>2692</v>
      </c>
      <c r="C788" s="74" t="s">
        <v>2558</v>
      </c>
      <c r="D788" s="56" t="s">
        <v>142</v>
      </c>
      <c r="E788" s="78" t="s">
        <v>2405</v>
      </c>
      <c r="F788" s="76" t="s">
        <v>145</v>
      </c>
      <c r="G788" s="77"/>
      <c r="H788" s="77"/>
      <c r="I788" s="77" t="s">
        <v>2902</v>
      </c>
      <c r="J788" s="57" t="s">
        <v>150</v>
      </c>
      <c r="K788" s="77"/>
      <c r="L788" s="77"/>
      <c r="M788" s="77"/>
      <c r="N788" s="77"/>
      <c r="O788" s="78" t="s">
        <v>2405</v>
      </c>
      <c r="P788" s="79" t="s">
        <v>2249</v>
      </c>
      <c r="Q788" s="80">
        <v>2486695.96</v>
      </c>
      <c r="R788" s="78" t="s">
        <v>2405</v>
      </c>
      <c r="S788" s="75" t="s">
        <v>2392</v>
      </c>
      <c r="T788" s="56" t="s">
        <v>142</v>
      </c>
      <c r="U788" s="75" t="s">
        <v>2392</v>
      </c>
      <c r="V788" s="52"/>
    </row>
    <row r="789" spans="1:22" ht="40.799999999999997" x14ac:dyDescent="0.2">
      <c r="A789" s="72" t="s">
        <v>2098</v>
      </c>
      <c r="B789" s="74" t="s">
        <v>2791</v>
      </c>
      <c r="C789" s="74" t="s">
        <v>2559</v>
      </c>
      <c r="D789" s="56" t="s">
        <v>142</v>
      </c>
      <c r="E789" s="78" t="s">
        <v>2405</v>
      </c>
      <c r="F789" s="76" t="s">
        <v>145</v>
      </c>
      <c r="G789" s="77"/>
      <c r="H789" s="77"/>
      <c r="I789" s="77" t="s">
        <v>2922</v>
      </c>
      <c r="J789" s="57" t="s">
        <v>150</v>
      </c>
      <c r="K789" s="77"/>
      <c r="L789" s="77"/>
      <c r="M789" s="77"/>
      <c r="N789" s="77"/>
      <c r="O789" s="78" t="s">
        <v>2405</v>
      </c>
      <c r="P789" s="79" t="s">
        <v>2250</v>
      </c>
      <c r="Q789" s="80">
        <v>580100.1</v>
      </c>
      <c r="R789" s="78" t="s">
        <v>2405</v>
      </c>
      <c r="S789" s="75" t="s">
        <v>2391</v>
      </c>
      <c r="T789" s="56" t="s">
        <v>142</v>
      </c>
      <c r="U789" s="75" t="s">
        <v>2391</v>
      </c>
      <c r="V789" s="52"/>
    </row>
    <row r="790" spans="1:22" ht="40.799999999999997" x14ac:dyDescent="0.2">
      <c r="A790" s="72" t="s">
        <v>2098</v>
      </c>
      <c r="B790" s="74" t="s">
        <v>32</v>
      </c>
      <c r="C790" s="74" t="s">
        <v>2560</v>
      </c>
      <c r="D790" s="56" t="s">
        <v>142</v>
      </c>
      <c r="E790" s="78" t="s">
        <v>2405</v>
      </c>
      <c r="F790" s="76" t="s">
        <v>145</v>
      </c>
      <c r="G790" s="77"/>
      <c r="H790" s="77"/>
      <c r="I790" s="78" t="s">
        <v>2881</v>
      </c>
      <c r="J790" s="57" t="s">
        <v>150</v>
      </c>
      <c r="K790" s="77"/>
      <c r="L790" s="77"/>
      <c r="M790" s="77"/>
      <c r="N790" s="77"/>
      <c r="O790" s="78" t="s">
        <v>2405</v>
      </c>
      <c r="P790" s="79" t="s">
        <v>2251</v>
      </c>
      <c r="Q790" s="80">
        <v>485413.82</v>
      </c>
      <c r="R790" s="78" t="s">
        <v>2405</v>
      </c>
      <c r="S790" s="75" t="s">
        <v>2391</v>
      </c>
      <c r="T790" s="56" t="s">
        <v>142</v>
      </c>
      <c r="U790" s="75" t="s">
        <v>2391</v>
      </c>
      <c r="V790" s="52"/>
    </row>
    <row r="791" spans="1:22" ht="163.19999999999999" x14ac:dyDescent="0.2">
      <c r="A791" s="72" t="s">
        <v>2098</v>
      </c>
      <c r="B791" s="74" t="s">
        <v>2772</v>
      </c>
      <c r="C791" s="74" t="s">
        <v>2561</v>
      </c>
      <c r="D791" s="56" t="s">
        <v>142</v>
      </c>
      <c r="E791" s="78" t="s">
        <v>2405</v>
      </c>
      <c r="F791" s="76" t="s">
        <v>145</v>
      </c>
      <c r="G791" s="77"/>
      <c r="H791" s="77"/>
      <c r="I791" s="78" t="s">
        <v>2881</v>
      </c>
      <c r="J791" s="57" t="s">
        <v>150</v>
      </c>
      <c r="K791" s="77"/>
      <c r="L791" s="77"/>
      <c r="M791" s="77"/>
      <c r="N791" s="77"/>
      <c r="O791" s="78" t="s">
        <v>2405</v>
      </c>
      <c r="P791" s="79" t="s">
        <v>2252</v>
      </c>
      <c r="Q791" s="80">
        <v>329147.55</v>
      </c>
      <c r="R791" s="78" t="s">
        <v>2405</v>
      </c>
      <c r="S791" s="75" t="s">
        <v>2391</v>
      </c>
      <c r="T791" s="56" t="s">
        <v>142</v>
      </c>
      <c r="U791" s="75" t="s">
        <v>2391</v>
      </c>
      <c r="V791" s="52"/>
    </row>
    <row r="792" spans="1:22" ht="91.8" x14ac:dyDescent="0.2">
      <c r="A792" s="72" t="s">
        <v>2098</v>
      </c>
      <c r="B792" s="74" t="s">
        <v>2694</v>
      </c>
      <c r="C792" s="74" t="s">
        <v>2562</v>
      </c>
      <c r="D792" s="56" t="s">
        <v>142</v>
      </c>
      <c r="E792" s="78" t="s">
        <v>2405</v>
      </c>
      <c r="F792" s="76" t="s">
        <v>145</v>
      </c>
      <c r="G792" s="77"/>
      <c r="H792" s="77"/>
      <c r="I792" s="78" t="s">
        <v>2923</v>
      </c>
      <c r="J792" s="57" t="s">
        <v>150</v>
      </c>
      <c r="K792" s="77"/>
      <c r="L792" s="77"/>
      <c r="M792" s="77"/>
      <c r="N792" s="77"/>
      <c r="O792" s="78" t="s">
        <v>2405</v>
      </c>
      <c r="P792" s="79" t="s">
        <v>2253</v>
      </c>
      <c r="Q792" s="80">
        <v>408136.68</v>
      </c>
      <c r="R792" s="78" t="s">
        <v>2405</v>
      </c>
      <c r="S792" s="75" t="s">
        <v>2391</v>
      </c>
      <c r="T792" s="56" t="s">
        <v>142</v>
      </c>
      <c r="U792" s="75" t="s">
        <v>2391</v>
      </c>
      <c r="V792" s="52"/>
    </row>
    <row r="793" spans="1:22" ht="40.799999999999997" x14ac:dyDescent="0.2">
      <c r="A793" s="72" t="s">
        <v>2098</v>
      </c>
      <c r="B793" s="74" t="s">
        <v>2792</v>
      </c>
      <c r="C793" s="74" t="s">
        <v>2563</v>
      </c>
      <c r="D793" s="56" t="s">
        <v>142</v>
      </c>
      <c r="E793" s="78" t="s">
        <v>2405</v>
      </c>
      <c r="F793" s="76" t="s">
        <v>145</v>
      </c>
      <c r="G793" s="77"/>
      <c r="H793" s="77"/>
      <c r="I793" s="78" t="s">
        <v>2902</v>
      </c>
      <c r="J793" s="57" t="s">
        <v>150</v>
      </c>
      <c r="K793" s="77"/>
      <c r="L793" s="77"/>
      <c r="M793" s="77"/>
      <c r="N793" s="77"/>
      <c r="O793" s="78" t="s">
        <v>2405</v>
      </c>
      <c r="P793" s="79" t="s">
        <v>2254</v>
      </c>
      <c r="Q793" s="80">
        <v>619361.22</v>
      </c>
      <c r="R793" s="78" t="s">
        <v>2405</v>
      </c>
      <c r="S793" s="75" t="s">
        <v>2391</v>
      </c>
      <c r="T793" s="56" t="s">
        <v>142</v>
      </c>
      <c r="U793" s="75" t="s">
        <v>2391</v>
      </c>
      <c r="V793" s="52"/>
    </row>
    <row r="794" spans="1:22" ht="51" x14ac:dyDescent="0.2">
      <c r="A794" s="72" t="s">
        <v>2098</v>
      </c>
      <c r="B794" s="74" t="s">
        <v>2691</v>
      </c>
      <c r="C794" s="74" t="s">
        <v>2564</v>
      </c>
      <c r="D794" s="56" t="s">
        <v>142</v>
      </c>
      <c r="E794" s="78" t="s">
        <v>2405</v>
      </c>
      <c r="F794" s="76" t="s">
        <v>145</v>
      </c>
      <c r="G794" s="77"/>
      <c r="H794" s="77"/>
      <c r="I794" s="78" t="s">
        <v>133</v>
      </c>
      <c r="J794" s="57" t="s">
        <v>150</v>
      </c>
      <c r="K794" s="77"/>
      <c r="L794" s="77"/>
      <c r="M794" s="77"/>
      <c r="N794" s="77"/>
      <c r="O794" s="78" t="s">
        <v>2405</v>
      </c>
      <c r="P794" s="79" t="s">
        <v>2255</v>
      </c>
      <c r="Q794" s="80">
        <v>414206.92</v>
      </c>
      <c r="R794" s="78" t="s">
        <v>2405</v>
      </c>
      <c r="S794" s="75" t="s">
        <v>2391</v>
      </c>
      <c r="T794" s="56" t="s">
        <v>142</v>
      </c>
      <c r="U794" s="75" t="s">
        <v>2391</v>
      </c>
      <c r="V794" s="52"/>
    </row>
    <row r="795" spans="1:22" ht="71.400000000000006" x14ac:dyDescent="0.2">
      <c r="A795" s="72" t="s">
        <v>2098</v>
      </c>
      <c r="B795" s="74" t="s">
        <v>2691</v>
      </c>
      <c r="C795" s="74" t="s">
        <v>2565</v>
      </c>
      <c r="D795" s="56" t="s">
        <v>142</v>
      </c>
      <c r="E795" s="78" t="s">
        <v>2405</v>
      </c>
      <c r="F795" s="76" t="s">
        <v>145</v>
      </c>
      <c r="G795" s="77"/>
      <c r="H795" s="77"/>
      <c r="I795" s="78" t="s">
        <v>133</v>
      </c>
      <c r="J795" s="57" t="s">
        <v>150</v>
      </c>
      <c r="K795" s="77"/>
      <c r="L795" s="77"/>
      <c r="M795" s="77"/>
      <c r="N795" s="77"/>
      <c r="O795" s="78" t="s">
        <v>2405</v>
      </c>
      <c r="P795" s="79" t="s">
        <v>2256</v>
      </c>
      <c r="Q795" s="80">
        <v>414449.87</v>
      </c>
      <c r="R795" s="78" t="s">
        <v>2405</v>
      </c>
      <c r="S795" s="75" t="s">
        <v>2391</v>
      </c>
      <c r="T795" s="56" t="s">
        <v>142</v>
      </c>
      <c r="U795" s="75" t="s">
        <v>2391</v>
      </c>
      <c r="V795" s="52"/>
    </row>
    <row r="796" spans="1:22" ht="102" x14ac:dyDescent="0.2">
      <c r="A796" s="72" t="s">
        <v>2098</v>
      </c>
      <c r="B796" s="74" t="s">
        <v>2793</v>
      </c>
      <c r="C796" s="74" t="s">
        <v>2566</v>
      </c>
      <c r="D796" s="56" t="s">
        <v>142</v>
      </c>
      <c r="E796" s="78" t="s">
        <v>2405</v>
      </c>
      <c r="F796" s="76" t="s">
        <v>145</v>
      </c>
      <c r="G796" s="77"/>
      <c r="H796" s="77"/>
      <c r="I796" s="77" t="s">
        <v>2922</v>
      </c>
      <c r="J796" s="57" t="s">
        <v>150</v>
      </c>
      <c r="K796" s="77"/>
      <c r="L796" s="77"/>
      <c r="M796" s="77"/>
      <c r="N796" s="77"/>
      <c r="O796" s="78" t="s">
        <v>2405</v>
      </c>
      <c r="P796" s="79" t="s">
        <v>2257</v>
      </c>
      <c r="Q796" s="80">
        <v>3450905.38</v>
      </c>
      <c r="R796" s="78" t="s">
        <v>2405</v>
      </c>
      <c r="S796" s="75" t="s">
        <v>2392</v>
      </c>
      <c r="T796" s="56" t="s">
        <v>142</v>
      </c>
      <c r="U796" s="75" t="s">
        <v>2392</v>
      </c>
      <c r="V796" s="52"/>
    </row>
    <row r="797" spans="1:22" ht="40.799999999999997" x14ac:dyDescent="0.2">
      <c r="A797" s="72" t="s">
        <v>2098</v>
      </c>
      <c r="B797" s="74" t="s">
        <v>2786</v>
      </c>
      <c r="C797" s="74" t="s">
        <v>2567</v>
      </c>
      <c r="D797" s="56" t="s">
        <v>142</v>
      </c>
      <c r="E797" s="78" t="s">
        <v>2405</v>
      </c>
      <c r="F797" s="76" t="s">
        <v>145</v>
      </c>
      <c r="G797" s="77"/>
      <c r="H797" s="77"/>
      <c r="I797" s="78" t="s">
        <v>2924</v>
      </c>
      <c r="J797" s="57" t="s">
        <v>150</v>
      </c>
      <c r="K797" s="77"/>
      <c r="L797" s="77"/>
      <c r="M797" s="77"/>
      <c r="N797" s="77"/>
      <c r="O797" s="78" t="s">
        <v>2405</v>
      </c>
      <c r="P797" s="79" t="s">
        <v>2258</v>
      </c>
      <c r="Q797" s="80">
        <v>1823587.46</v>
      </c>
      <c r="R797" s="78" t="s">
        <v>2405</v>
      </c>
      <c r="S797" s="75" t="s">
        <v>2392</v>
      </c>
      <c r="T797" s="56" t="s">
        <v>142</v>
      </c>
      <c r="U797" s="75" t="s">
        <v>2392</v>
      </c>
      <c r="V797" s="52"/>
    </row>
    <row r="798" spans="1:22" ht="122.4" x14ac:dyDescent="0.2">
      <c r="A798" s="72" t="s">
        <v>2098</v>
      </c>
      <c r="B798" s="74" t="s">
        <v>2692</v>
      </c>
      <c r="C798" s="74" t="s">
        <v>2568</v>
      </c>
      <c r="D798" s="56" t="s">
        <v>142</v>
      </c>
      <c r="E798" s="78" t="s">
        <v>2405</v>
      </c>
      <c r="F798" s="76" t="s">
        <v>145</v>
      </c>
      <c r="G798" s="77"/>
      <c r="H798" s="77"/>
      <c r="I798" s="78" t="s">
        <v>2925</v>
      </c>
      <c r="J798" s="57" t="s">
        <v>150</v>
      </c>
      <c r="K798" s="77"/>
      <c r="L798" s="77"/>
      <c r="M798" s="77"/>
      <c r="N798" s="77"/>
      <c r="O798" s="78" t="s">
        <v>2405</v>
      </c>
      <c r="P798" s="79" t="s">
        <v>2259</v>
      </c>
      <c r="Q798" s="80">
        <v>3692805.05</v>
      </c>
      <c r="R798" s="78" t="s">
        <v>2405</v>
      </c>
      <c r="S798" s="75" t="s">
        <v>2392</v>
      </c>
      <c r="T798" s="56" t="s">
        <v>142</v>
      </c>
      <c r="U798" s="75" t="s">
        <v>2392</v>
      </c>
      <c r="V798" s="52"/>
    </row>
    <row r="799" spans="1:22" ht="71.400000000000006" x14ac:dyDescent="0.2">
      <c r="A799" s="72" t="s">
        <v>2098</v>
      </c>
      <c r="B799" s="74" t="s">
        <v>2794</v>
      </c>
      <c r="C799" s="74" t="s">
        <v>2569</v>
      </c>
      <c r="D799" s="56" t="s">
        <v>142</v>
      </c>
      <c r="E799" s="78" t="s">
        <v>2405</v>
      </c>
      <c r="F799" s="76" t="s">
        <v>145</v>
      </c>
      <c r="G799" s="77"/>
      <c r="H799" s="77"/>
      <c r="I799" s="78" t="s">
        <v>2926</v>
      </c>
      <c r="J799" s="57" t="s">
        <v>150</v>
      </c>
      <c r="K799" s="77"/>
      <c r="L799" s="77"/>
      <c r="M799" s="77"/>
      <c r="N799" s="77"/>
      <c r="O799" s="78" t="s">
        <v>2405</v>
      </c>
      <c r="P799" s="79" t="s">
        <v>2260</v>
      </c>
      <c r="Q799" s="80">
        <v>308091.65999999997</v>
      </c>
      <c r="R799" s="78" t="s">
        <v>2405</v>
      </c>
      <c r="S799" s="72" t="s">
        <v>2391</v>
      </c>
      <c r="T799" s="56" t="s">
        <v>142</v>
      </c>
      <c r="U799" s="72" t="s">
        <v>2391</v>
      </c>
      <c r="V799" s="52"/>
    </row>
    <row r="800" spans="1:22" ht="30.6" x14ac:dyDescent="0.2">
      <c r="A800" s="72" t="s">
        <v>2098</v>
      </c>
      <c r="B800" s="74" t="s">
        <v>2733</v>
      </c>
      <c r="C800" s="74" t="s">
        <v>2570</v>
      </c>
      <c r="D800" s="56" t="s">
        <v>142</v>
      </c>
      <c r="E800" s="78" t="s">
        <v>2405</v>
      </c>
      <c r="F800" s="76" t="s">
        <v>145</v>
      </c>
      <c r="G800" s="77"/>
      <c r="H800" s="77"/>
      <c r="I800" s="78" t="s">
        <v>2926</v>
      </c>
      <c r="J800" s="57" t="s">
        <v>150</v>
      </c>
      <c r="K800" s="77"/>
      <c r="L800" s="77"/>
      <c r="M800" s="77"/>
      <c r="N800" s="77"/>
      <c r="O800" s="78" t="s">
        <v>2405</v>
      </c>
      <c r="P800" s="79" t="s">
        <v>2261</v>
      </c>
      <c r="Q800" s="80">
        <v>331322.01</v>
      </c>
      <c r="R800" s="78" t="s">
        <v>2405</v>
      </c>
      <c r="S800" s="72" t="s">
        <v>2391</v>
      </c>
      <c r="T800" s="56" t="s">
        <v>142</v>
      </c>
      <c r="U800" s="72" t="s">
        <v>2391</v>
      </c>
      <c r="V800" s="52"/>
    </row>
    <row r="801" spans="1:22" ht="91.8" x14ac:dyDescent="0.2">
      <c r="A801" s="72" t="s">
        <v>2098</v>
      </c>
      <c r="B801" s="74" t="s">
        <v>2795</v>
      </c>
      <c r="C801" s="74" t="s">
        <v>2571</v>
      </c>
      <c r="D801" s="56" t="s">
        <v>142</v>
      </c>
      <c r="E801" s="78" t="s">
        <v>2405</v>
      </c>
      <c r="F801" s="76" t="s">
        <v>145</v>
      </c>
      <c r="G801" s="77"/>
      <c r="H801" s="77"/>
      <c r="I801" s="77" t="s">
        <v>2902</v>
      </c>
      <c r="J801" s="57" t="s">
        <v>150</v>
      </c>
      <c r="K801" s="77"/>
      <c r="L801" s="77"/>
      <c r="M801" s="77"/>
      <c r="N801" s="77"/>
      <c r="O801" s="78" t="s">
        <v>2405</v>
      </c>
      <c r="P801" s="79" t="s">
        <v>2262</v>
      </c>
      <c r="Q801" s="80">
        <v>1514219.82</v>
      </c>
      <c r="R801" s="78" t="s">
        <v>2405</v>
      </c>
      <c r="S801" s="72" t="s">
        <v>2391</v>
      </c>
      <c r="T801" s="56" t="s">
        <v>142</v>
      </c>
      <c r="U801" s="72" t="s">
        <v>2391</v>
      </c>
      <c r="V801" s="52"/>
    </row>
    <row r="802" spans="1:22" ht="102" x14ac:dyDescent="0.2">
      <c r="A802" s="72" t="s">
        <v>2098</v>
      </c>
      <c r="B802" s="74" t="s">
        <v>2691</v>
      </c>
      <c r="C802" s="74" t="s">
        <v>2572</v>
      </c>
      <c r="D802" s="56" t="s">
        <v>142</v>
      </c>
      <c r="E802" s="78" t="s">
        <v>2405</v>
      </c>
      <c r="F802" s="76" t="s">
        <v>145</v>
      </c>
      <c r="G802" s="77"/>
      <c r="H802" s="77"/>
      <c r="I802" s="77" t="s">
        <v>2867</v>
      </c>
      <c r="J802" s="57" t="s">
        <v>150</v>
      </c>
      <c r="K802" s="77"/>
      <c r="L802" s="77"/>
      <c r="M802" s="77"/>
      <c r="N802" s="77"/>
      <c r="O802" s="78" t="s">
        <v>2405</v>
      </c>
      <c r="P802" s="79" t="s">
        <v>2263</v>
      </c>
      <c r="Q802" s="80">
        <v>953183</v>
      </c>
      <c r="R802" s="78" t="s">
        <v>2405</v>
      </c>
      <c r="S802" s="72" t="s">
        <v>2391</v>
      </c>
      <c r="T802" s="56" t="s">
        <v>142</v>
      </c>
      <c r="U802" s="72" t="s">
        <v>2391</v>
      </c>
      <c r="V802" s="52"/>
    </row>
    <row r="803" spans="1:22" ht="71.400000000000006" x14ac:dyDescent="0.2">
      <c r="A803" s="72" t="s">
        <v>2098</v>
      </c>
      <c r="B803" s="74" t="s">
        <v>2796</v>
      </c>
      <c r="C803" s="74" t="s">
        <v>2573</v>
      </c>
      <c r="D803" s="56" t="s">
        <v>142</v>
      </c>
      <c r="E803" s="78" t="s">
        <v>2405</v>
      </c>
      <c r="F803" s="76" t="s">
        <v>145</v>
      </c>
      <c r="G803" s="77"/>
      <c r="H803" s="77"/>
      <c r="I803" s="78" t="s">
        <v>2915</v>
      </c>
      <c r="J803" s="57" t="s">
        <v>150</v>
      </c>
      <c r="K803" s="77"/>
      <c r="L803" s="77"/>
      <c r="M803" s="77"/>
      <c r="N803" s="77"/>
      <c r="O803" s="78" t="s">
        <v>2405</v>
      </c>
      <c r="P803" s="79" t="s">
        <v>2264</v>
      </c>
      <c r="Q803" s="80">
        <v>790856.88</v>
      </c>
      <c r="R803" s="78" t="s">
        <v>2405</v>
      </c>
      <c r="S803" s="72" t="s">
        <v>2391</v>
      </c>
      <c r="T803" s="56" t="s">
        <v>142</v>
      </c>
      <c r="U803" s="72" t="s">
        <v>2391</v>
      </c>
      <c r="V803" s="52"/>
    </row>
    <row r="804" spans="1:22" ht="61.2" x14ac:dyDescent="0.2">
      <c r="A804" s="72" t="s">
        <v>2098</v>
      </c>
      <c r="B804" s="74" t="s">
        <v>2797</v>
      </c>
      <c r="C804" s="74" t="s">
        <v>2574</v>
      </c>
      <c r="D804" s="56" t="s">
        <v>142</v>
      </c>
      <c r="E804" s="78" t="s">
        <v>2405</v>
      </c>
      <c r="F804" s="76" t="s">
        <v>145</v>
      </c>
      <c r="G804" s="77"/>
      <c r="H804" s="77"/>
      <c r="I804" s="78" t="s">
        <v>2881</v>
      </c>
      <c r="J804" s="57" t="s">
        <v>150</v>
      </c>
      <c r="K804" s="77"/>
      <c r="L804" s="77"/>
      <c r="M804" s="77"/>
      <c r="N804" s="77"/>
      <c r="O804" s="78" t="s">
        <v>2405</v>
      </c>
      <c r="P804" s="79" t="s">
        <v>2265</v>
      </c>
      <c r="Q804" s="80">
        <v>410230.54</v>
      </c>
      <c r="R804" s="78" t="s">
        <v>2405</v>
      </c>
      <c r="S804" s="72" t="s">
        <v>2391</v>
      </c>
      <c r="T804" s="56" t="s">
        <v>142</v>
      </c>
      <c r="U804" s="72" t="s">
        <v>2391</v>
      </c>
      <c r="V804" s="52"/>
    </row>
    <row r="805" spans="1:22" ht="91.8" x14ac:dyDescent="0.2">
      <c r="A805" s="72" t="s">
        <v>2098</v>
      </c>
      <c r="B805" s="74" t="s">
        <v>2754</v>
      </c>
      <c r="C805" s="74" t="s">
        <v>2575</v>
      </c>
      <c r="D805" s="56" t="s">
        <v>142</v>
      </c>
      <c r="E805" s="78" t="s">
        <v>2405</v>
      </c>
      <c r="F805" s="76" t="s">
        <v>145</v>
      </c>
      <c r="G805" s="77"/>
      <c r="H805" s="77"/>
      <c r="I805" s="78" t="s">
        <v>2927</v>
      </c>
      <c r="J805" s="57" t="s">
        <v>150</v>
      </c>
      <c r="K805" s="77"/>
      <c r="L805" s="77"/>
      <c r="M805" s="77"/>
      <c r="N805" s="77"/>
      <c r="O805" s="78" t="s">
        <v>2405</v>
      </c>
      <c r="P805" s="79" t="s">
        <v>2266</v>
      </c>
      <c r="Q805" s="80">
        <v>298653.07</v>
      </c>
      <c r="R805" s="78" t="s">
        <v>2405</v>
      </c>
      <c r="S805" s="72" t="s">
        <v>2391</v>
      </c>
      <c r="T805" s="56" t="s">
        <v>142</v>
      </c>
      <c r="U805" s="72" t="s">
        <v>2391</v>
      </c>
      <c r="V805" s="52"/>
    </row>
    <row r="806" spans="1:22" ht="71.400000000000006" x14ac:dyDescent="0.2">
      <c r="A806" s="72" t="s">
        <v>2098</v>
      </c>
      <c r="B806" s="74" t="s">
        <v>2798</v>
      </c>
      <c r="C806" s="74" t="s">
        <v>2576</v>
      </c>
      <c r="D806" s="56" t="s">
        <v>142</v>
      </c>
      <c r="E806" s="78" t="s">
        <v>100</v>
      </c>
      <c r="F806" s="76" t="s">
        <v>145</v>
      </c>
      <c r="G806" s="77"/>
      <c r="H806" s="77"/>
      <c r="I806" s="78" t="s">
        <v>2928</v>
      </c>
      <c r="J806" s="57" t="s">
        <v>150</v>
      </c>
      <c r="K806" s="77"/>
      <c r="L806" s="77"/>
      <c r="M806" s="77"/>
      <c r="N806" s="77"/>
      <c r="O806" s="78" t="s">
        <v>100</v>
      </c>
      <c r="P806" s="79" t="s">
        <v>2267</v>
      </c>
      <c r="Q806" s="80">
        <v>427847.4</v>
      </c>
      <c r="R806" s="78" t="s">
        <v>100</v>
      </c>
      <c r="S806" s="72" t="s">
        <v>2393</v>
      </c>
      <c r="T806" s="56" t="s">
        <v>142</v>
      </c>
      <c r="U806" s="72" t="s">
        <v>2393</v>
      </c>
      <c r="V806" s="52"/>
    </row>
    <row r="807" spans="1:22" ht="71.400000000000006" x14ac:dyDescent="0.2">
      <c r="A807" s="72" t="s">
        <v>2098</v>
      </c>
      <c r="B807" s="74" t="s">
        <v>2702</v>
      </c>
      <c r="C807" s="74" t="s">
        <v>2577</v>
      </c>
      <c r="D807" s="56" t="s">
        <v>142</v>
      </c>
      <c r="E807" s="78" t="s">
        <v>100</v>
      </c>
      <c r="F807" s="76" t="s">
        <v>145</v>
      </c>
      <c r="G807" s="77"/>
      <c r="H807" s="77"/>
      <c r="I807" s="78" t="s">
        <v>2879</v>
      </c>
      <c r="J807" s="57" t="s">
        <v>150</v>
      </c>
      <c r="K807" s="77"/>
      <c r="L807" s="77"/>
      <c r="M807" s="77"/>
      <c r="N807" s="77"/>
      <c r="O807" s="78" t="s">
        <v>100</v>
      </c>
      <c r="P807" s="79" t="s">
        <v>2268</v>
      </c>
      <c r="Q807" s="80">
        <v>373010.59</v>
      </c>
      <c r="R807" s="78" t="s">
        <v>100</v>
      </c>
      <c r="S807" s="72" t="s">
        <v>2393</v>
      </c>
      <c r="T807" s="56" t="s">
        <v>142</v>
      </c>
      <c r="U807" s="72" t="s">
        <v>2393</v>
      </c>
      <c r="V807" s="52"/>
    </row>
    <row r="808" spans="1:22" ht="132.6" x14ac:dyDescent="0.2">
      <c r="A808" s="72" t="s">
        <v>2098</v>
      </c>
      <c r="B808" s="74" t="s">
        <v>2733</v>
      </c>
      <c r="C808" s="74" t="s">
        <v>2578</v>
      </c>
      <c r="D808" s="56" t="s">
        <v>142</v>
      </c>
      <c r="E808" s="78" t="s">
        <v>100</v>
      </c>
      <c r="F808" s="76" t="s">
        <v>145</v>
      </c>
      <c r="G808" s="77"/>
      <c r="H808" s="77"/>
      <c r="I808" s="78" t="s">
        <v>1716</v>
      </c>
      <c r="J808" s="57" t="s">
        <v>150</v>
      </c>
      <c r="K808" s="77"/>
      <c r="L808" s="77"/>
      <c r="M808" s="77"/>
      <c r="N808" s="77"/>
      <c r="O808" s="78" t="s">
        <v>100</v>
      </c>
      <c r="P808" s="79" t="s">
        <v>2269</v>
      </c>
      <c r="Q808" s="80">
        <v>828910.91</v>
      </c>
      <c r="R808" s="78" t="s">
        <v>100</v>
      </c>
      <c r="S808" s="72" t="s">
        <v>2393</v>
      </c>
      <c r="T808" s="56" t="s">
        <v>142</v>
      </c>
      <c r="U808" s="72" t="s">
        <v>2393</v>
      </c>
      <c r="V808" s="52"/>
    </row>
    <row r="809" spans="1:22" ht="40.799999999999997" x14ac:dyDescent="0.2">
      <c r="A809" s="72" t="s">
        <v>2098</v>
      </c>
      <c r="B809" s="74" t="s">
        <v>2691</v>
      </c>
      <c r="C809" s="74" t="s">
        <v>2579</v>
      </c>
      <c r="D809" s="56" t="s">
        <v>142</v>
      </c>
      <c r="E809" s="78" t="s">
        <v>100</v>
      </c>
      <c r="F809" s="76" t="s">
        <v>145</v>
      </c>
      <c r="G809" s="77"/>
      <c r="H809" s="77"/>
      <c r="I809" s="78" t="s">
        <v>2920</v>
      </c>
      <c r="J809" s="57" t="s">
        <v>150</v>
      </c>
      <c r="K809" s="77"/>
      <c r="L809" s="77"/>
      <c r="M809" s="77"/>
      <c r="N809" s="77"/>
      <c r="O809" s="78" t="s">
        <v>100</v>
      </c>
      <c r="P809" s="79" t="s">
        <v>2270</v>
      </c>
      <c r="Q809" s="80">
        <v>953197.78</v>
      </c>
      <c r="R809" s="78" t="s">
        <v>100</v>
      </c>
      <c r="S809" s="72" t="s">
        <v>2393</v>
      </c>
      <c r="T809" s="56" t="s">
        <v>142</v>
      </c>
      <c r="U809" s="72" t="s">
        <v>2393</v>
      </c>
      <c r="V809" s="52"/>
    </row>
    <row r="810" spans="1:22" ht="40.799999999999997" x14ac:dyDescent="0.2">
      <c r="A810" s="72" t="s">
        <v>2098</v>
      </c>
      <c r="B810" s="74" t="s">
        <v>2799</v>
      </c>
      <c r="C810" s="74" t="s">
        <v>2580</v>
      </c>
      <c r="D810" s="56" t="s">
        <v>142</v>
      </c>
      <c r="E810" s="78" t="s">
        <v>100</v>
      </c>
      <c r="F810" s="76" t="s">
        <v>145</v>
      </c>
      <c r="G810" s="77"/>
      <c r="H810" s="77"/>
      <c r="I810" s="78" t="s">
        <v>2879</v>
      </c>
      <c r="J810" s="57" t="s">
        <v>150</v>
      </c>
      <c r="K810" s="77"/>
      <c r="L810" s="77"/>
      <c r="M810" s="77"/>
      <c r="N810" s="77"/>
      <c r="O810" s="78" t="s">
        <v>100</v>
      </c>
      <c r="P810" s="79" t="s">
        <v>2271</v>
      </c>
      <c r="Q810" s="80">
        <v>490681.88</v>
      </c>
      <c r="R810" s="78" t="s">
        <v>100</v>
      </c>
      <c r="S810" s="72" t="s">
        <v>2393</v>
      </c>
      <c r="T810" s="56" t="s">
        <v>142</v>
      </c>
      <c r="U810" s="72" t="s">
        <v>2393</v>
      </c>
      <c r="V810" s="52"/>
    </row>
    <row r="811" spans="1:22" ht="51" x14ac:dyDescent="0.2">
      <c r="A811" s="72" t="s">
        <v>2098</v>
      </c>
      <c r="B811" s="74" t="s">
        <v>2800</v>
      </c>
      <c r="C811" s="74" t="s">
        <v>2581</v>
      </c>
      <c r="D811" s="56" t="s">
        <v>142</v>
      </c>
      <c r="E811" s="78" t="s">
        <v>100</v>
      </c>
      <c r="F811" s="76" t="s">
        <v>145</v>
      </c>
      <c r="G811" s="77"/>
      <c r="H811" s="77"/>
      <c r="I811" s="77" t="s">
        <v>2929</v>
      </c>
      <c r="J811" s="57" t="s">
        <v>150</v>
      </c>
      <c r="K811" s="77"/>
      <c r="L811" s="77"/>
      <c r="M811" s="77"/>
      <c r="N811" s="77"/>
      <c r="O811" s="78" t="s">
        <v>100</v>
      </c>
      <c r="P811" s="79" t="s">
        <v>2272</v>
      </c>
      <c r="Q811" s="80">
        <v>2341886.6</v>
      </c>
      <c r="R811" s="78" t="s">
        <v>100</v>
      </c>
      <c r="S811" s="72" t="s">
        <v>2394</v>
      </c>
      <c r="T811" s="56" t="s">
        <v>142</v>
      </c>
      <c r="U811" s="72" t="s">
        <v>2394</v>
      </c>
      <c r="V811" s="52"/>
    </row>
    <row r="812" spans="1:22" ht="20.399999999999999" x14ac:dyDescent="0.2">
      <c r="A812" s="72" t="s">
        <v>2098</v>
      </c>
      <c r="B812" s="74" t="s">
        <v>2748</v>
      </c>
      <c r="C812" s="74" t="s">
        <v>2582</v>
      </c>
      <c r="D812" s="56" t="s">
        <v>142</v>
      </c>
      <c r="E812" s="77" t="s">
        <v>100</v>
      </c>
      <c r="F812" s="76" t="s">
        <v>145</v>
      </c>
      <c r="G812" s="77"/>
      <c r="H812" s="77"/>
      <c r="I812" s="78" t="s">
        <v>2930</v>
      </c>
      <c r="J812" s="57" t="s">
        <v>150</v>
      </c>
      <c r="K812" s="77"/>
      <c r="L812" s="77"/>
      <c r="M812" s="77"/>
      <c r="N812" s="77"/>
      <c r="O812" s="77" t="s">
        <v>100</v>
      </c>
      <c r="P812" s="79" t="s">
        <v>2273</v>
      </c>
      <c r="Q812" s="80">
        <v>180863.66</v>
      </c>
      <c r="R812" s="77" t="s">
        <v>100</v>
      </c>
      <c r="S812" s="75" t="s">
        <v>2393</v>
      </c>
      <c r="T812" s="56" t="s">
        <v>142</v>
      </c>
      <c r="U812" s="75" t="s">
        <v>2393</v>
      </c>
      <c r="V812" s="52"/>
    </row>
    <row r="813" spans="1:22" ht="40.799999999999997" x14ac:dyDescent="0.2">
      <c r="A813" s="72" t="s">
        <v>2098</v>
      </c>
      <c r="B813" s="74" t="s">
        <v>2733</v>
      </c>
      <c r="C813" s="74" t="s">
        <v>2583</v>
      </c>
      <c r="D813" s="56" t="s">
        <v>142</v>
      </c>
      <c r="E813" s="78" t="s">
        <v>100</v>
      </c>
      <c r="F813" s="76" t="s">
        <v>145</v>
      </c>
      <c r="G813" s="77"/>
      <c r="H813" s="77"/>
      <c r="I813" s="78" t="s">
        <v>2920</v>
      </c>
      <c r="J813" s="57" t="s">
        <v>150</v>
      </c>
      <c r="K813" s="77"/>
      <c r="L813" s="77"/>
      <c r="M813" s="77"/>
      <c r="N813" s="77"/>
      <c r="O813" s="78" t="s">
        <v>100</v>
      </c>
      <c r="P813" s="79" t="s">
        <v>2274</v>
      </c>
      <c r="Q813" s="80">
        <v>1555556.14</v>
      </c>
      <c r="R813" s="78" t="s">
        <v>100</v>
      </c>
      <c r="S813" s="72" t="s">
        <v>2394</v>
      </c>
      <c r="T813" s="56" t="s">
        <v>142</v>
      </c>
      <c r="U813" s="72" t="s">
        <v>2394</v>
      </c>
      <c r="V813" s="52"/>
    </row>
    <row r="814" spans="1:22" ht="40.799999999999997" x14ac:dyDescent="0.2">
      <c r="A814" s="72" t="s">
        <v>2098</v>
      </c>
      <c r="B814" s="74" t="s">
        <v>2744</v>
      </c>
      <c r="C814" s="74" t="s">
        <v>2584</v>
      </c>
      <c r="D814" s="56" t="s">
        <v>142</v>
      </c>
      <c r="E814" s="78" t="s">
        <v>100</v>
      </c>
      <c r="F814" s="76" t="s">
        <v>145</v>
      </c>
      <c r="G814" s="77"/>
      <c r="H814" s="77"/>
      <c r="I814" s="78" t="s">
        <v>1687</v>
      </c>
      <c r="J814" s="57" t="s">
        <v>150</v>
      </c>
      <c r="K814" s="77"/>
      <c r="L814" s="77"/>
      <c r="M814" s="77"/>
      <c r="N814" s="77"/>
      <c r="O814" s="78" t="s">
        <v>100</v>
      </c>
      <c r="P814" s="79" t="s">
        <v>2275</v>
      </c>
      <c r="Q814" s="80">
        <v>745320.04</v>
      </c>
      <c r="R814" s="78" t="s">
        <v>100</v>
      </c>
      <c r="S814" s="72" t="s">
        <v>2393</v>
      </c>
      <c r="T814" s="56" t="s">
        <v>142</v>
      </c>
      <c r="U814" s="72" t="s">
        <v>2393</v>
      </c>
      <c r="V814" s="52"/>
    </row>
    <row r="815" spans="1:22" ht="61.2" x14ac:dyDescent="0.2">
      <c r="A815" s="72" t="s">
        <v>2098</v>
      </c>
      <c r="B815" s="73" t="s">
        <v>2801</v>
      </c>
      <c r="C815" s="74" t="s">
        <v>2585</v>
      </c>
      <c r="D815" s="56" t="s">
        <v>142</v>
      </c>
      <c r="E815" s="78" t="s">
        <v>100</v>
      </c>
      <c r="F815" s="76" t="s">
        <v>145</v>
      </c>
      <c r="G815" s="77"/>
      <c r="H815" s="77"/>
      <c r="I815" s="78" t="s">
        <v>2931</v>
      </c>
      <c r="J815" s="57" t="s">
        <v>150</v>
      </c>
      <c r="K815" s="77"/>
      <c r="L815" s="77"/>
      <c r="M815" s="77"/>
      <c r="N815" s="77"/>
      <c r="O815" s="78" t="s">
        <v>100</v>
      </c>
      <c r="P815" s="79" t="s">
        <v>2276</v>
      </c>
      <c r="Q815" s="80">
        <v>331464.59999999998</v>
      </c>
      <c r="R815" s="78" t="s">
        <v>100</v>
      </c>
      <c r="S815" s="72" t="s">
        <v>2393</v>
      </c>
      <c r="T815" s="56" t="s">
        <v>142</v>
      </c>
      <c r="U815" s="72" t="s">
        <v>2393</v>
      </c>
      <c r="V815" s="52"/>
    </row>
    <row r="816" spans="1:22" ht="132.6" x14ac:dyDescent="0.2">
      <c r="A816" s="72" t="s">
        <v>2098</v>
      </c>
      <c r="B816" s="73" t="s">
        <v>2706</v>
      </c>
      <c r="C816" s="74" t="s">
        <v>2586</v>
      </c>
      <c r="D816" s="56" t="s">
        <v>142</v>
      </c>
      <c r="E816" s="78" t="s">
        <v>100</v>
      </c>
      <c r="F816" s="76" t="s">
        <v>145</v>
      </c>
      <c r="G816" s="77"/>
      <c r="H816" s="77"/>
      <c r="I816" s="78" t="s">
        <v>2932</v>
      </c>
      <c r="J816" s="57" t="s">
        <v>150</v>
      </c>
      <c r="K816" s="77"/>
      <c r="L816" s="77"/>
      <c r="M816" s="77"/>
      <c r="N816" s="77"/>
      <c r="O816" s="78" t="s">
        <v>100</v>
      </c>
      <c r="P816" s="79" t="s">
        <v>2277</v>
      </c>
      <c r="Q816" s="80">
        <v>958608.66</v>
      </c>
      <c r="R816" s="78" t="s">
        <v>100</v>
      </c>
      <c r="S816" s="72" t="s">
        <v>2393</v>
      </c>
      <c r="T816" s="56" t="s">
        <v>142</v>
      </c>
      <c r="U816" s="72" t="s">
        <v>2393</v>
      </c>
      <c r="V816" s="52"/>
    </row>
    <row r="817" spans="1:22" ht="71.400000000000006" x14ac:dyDescent="0.2">
      <c r="A817" s="72" t="s">
        <v>2098</v>
      </c>
      <c r="B817" s="74" t="s">
        <v>2802</v>
      </c>
      <c r="C817" s="74" t="s">
        <v>2587</v>
      </c>
      <c r="D817" s="56" t="s">
        <v>142</v>
      </c>
      <c r="E817" s="78" t="s">
        <v>100</v>
      </c>
      <c r="F817" s="76" t="s">
        <v>145</v>
      </c>
      <c r="G817" s="77"/>
      <c r="H817" s="77"/>
      <c r="I817" s="77" t="s">
        <v>2902</v>
      </c>
      <c r="J817" s="57" t="s">
        <v>150</v>
      </c>
      <c r="K817" s="77"/>
      <c r="L817" s="77"/>
      <c r="M817" s="77"/>
      <c r="N817" s="77"/>
      <c r="O817" s="78" t="s">
        <v>100</v>
      </c>
      <c r="P817" s="79" t="s">
        <v>2278</v>
      </c>
      <c r="Q817" s="80">
        <v>906457.72</v>
      </c>
      <c r="R817" s="78" t="s">
        <v>100</v>
      </c>
      <c r="S817" s="72" t="s">
        <v>2393</v>
      </c>
      <c r="T817" s="56" t="s">
        <v>142</v>
      </c>
      <c r="U817" s="72" t="s">
        <v>2393</v>
      </c>
      <c r="V817" s="52"/>
    </row>
    <row r="818" spans="1:22" ht="51" x14ac:dyDescent="0.2">
      <c r="A818" s="72" t="s">
        <v>2098</v>
      </c>
      <c r="B818" s="74" t="s">
        <v>2707</v>
      </c>
      <c r="C818" s="74" t="s">
        <v>2588</v>
      </c>
      <c r="D818" s="56" t="s">
        <v>142</v>
      </c>
      <c r="E818" s="78" t="s">
        <v>100</v>
      </c>
      <c r="F818" s="76" t="s">
        <v>145</v>
      </c>
      <c r="G818" s="77"/>
      <c r="H818" s="77"/>
      <c r="I818" s="78" t="s">
        <v>2933</v>
      </c>
      <c r="J818" s="57" t="s">
        <v>150</v>
      </c>
      <c r="K818" s="77"/>
      <c r="L818" s="77"/>
      <c r="M818" s="77"/>
      <c r="N818" s="77"/>
      <c r="O818" s="78" t="s">
        <v>100</v>
      </c>
      <c r="P818" s="79" t="s">
        <v>2279</v>
      </c>
      <c r="Q818" s="80">
        <v>701766.53</v>
      </c>
      <c r="R818" s="78" t="s">
        <v>100</v>
      </c>
      <c r="S818" s="72" t="s">
        <v>2393</v>
      </c>
      <c r="T818" s="56" t="s">
        <v>142</v>
      </c>
      <c r="U818" s="72" t="s">
        <v>2393</v>
      </c>
      <c r="V818" s="52"/>
    </row>
    <row r="819" spans="1:22" ht="112.2" x14ac:dyDescent="0.2">
      <c r="A819" s="72" t="s">
        <v>2098</v>
      </c>
      <c r="B819" s="74" t="s">
        <v>2803</v>
      </c>
      <c r="C819" s="74" t="s">
        <v>2589</v>
      </c>
      <c r="D819" s="56" t="s">
        <v>142</v>
      </c>
      <c r="E819" s="78" t="s">
        <v>100</v>
      </c>
      <c r="F819" s="76" t="s">
        <v>145</v>
      </c>
      <c r="G819" s="77"/>
      <c r="H819" s="77"/>
      <c r="I819" s="78" t="s">
        <v>1378</v>
      </c>
      <c r="J819" s="57" t="s">
        <v>150</v>
      </c>
      <c r="K819" s="77"/>
      <c r="L819" s="77"/>
      <c r="M819" s="77"/>
      <c r="N819" s="77"/>
      <c r="O819" s="78" t="s">
        <v>100</v>
      </c>
      <c r="P819" s="79" t="s">
        <v>2280</v>
      </c>
      <c r="Q819" s="80">
        <v>496000.59</v>
      </c>
      <c r="R819" s="78" t="s">
        <v>100</v>
      </c>
      <c r="S819" s="72" t="s">
        <v>2393</v>
      </c>
      <c r="T819" s="56" t="s">
        <v>142</v>
      </c>
      <c r="U819" s="72" t="s">
        <v>2393</v>
      </c>
      <c r="V819" s="52"/>
    </row>
    <row r="820" spans="1:22" ht="91.8" x14ac:dyDescent="0.2">
      <c r="A820" s="72" t="s">
        <v>2098</v>
      </c>
      <c r="B820" s="73" t="s">
        <v>2704</v>
      </c>
      <c r="C820" s="74" t="s">
        <v>2590</v>
      </c>
      <c r="D820" s="56" t="s">
        <v>142</v>
      </c>
      <c r="E820" s="78" t="s">
        <v>100</v>
      </c>
      <c r="F820" s="76" t="s">
        <v>145</v>
      </c>
      <c r="G820" s="77"/>
      <c r="H820" s="77"/>
      <c r="I820" s="78" t="s">
        <v>2932</v>
      </c>
      <c r="J820" s="57" t="s">
        <v>150</v>
      </c>
      <c r="K820" s="77"/>
      <c r="L820" s="77"/>
      <c r="M820" s="77"/>
      <c r="N820" s="77"/>
      <c r="O820" s="78" t="s">
        <v>100</v>
      </c>
      <c r="P820" s="79" t="s">
        <v>2281</v>
      </c>
      <c r="Q820" s="80">
        <v>413265.68</v>
      </c>
      <c r="R820" s="78" t="s">
        <v>100</v>
      </c>
      <c r="S820" s="72" t="s">
        <v>2393</v>
      </c>
      <c r="T820" s="56" t="s">
        <v>142</v>
      </c>
      <c r="U820" s="72" t="s">
        <v>2393</v>
      </c>
      <c r="V820" s="52"/>
    </row>
    <row r="821" spans="1:22" ht="91.8" x14ac:dyDescent="0.2">
      <c r="A821" s="72" t="s">
        <v>2098</v>
      </c>
      <c r="B821" s="74" t="s">
        <v>2804</v>
      </c>
      <c r="C821" s="74" t="s">
        <v>2591</v>
      </c>
      <c r="D821" s="56" t="s">
        <v>142</v>
      </c>
      <c r="E821" s="78" t="s">
        <v>100</v>
      </c>
      <c r="F821" s="76" t="s">
        <v>145</v>
      </c>
      <c r="G821" s="77"/>
      <c r="H821" s="77"/>
      <c r="I821" s="78" t="s">
        <v>2891</v>
      </c>
      <c r="J821" s="57" t="s">
        <v>150</v>
      </c>
      <c r="K821" s="77"/>
      <c r="L821" s="77"/>
      <c r="M821" s="77"/>
      <c r="N821" s="77"/>
      <c r="O821" s="78" t="s">
        <v>100</v>
      </c>
      <c r="P821" s="79" t="s">
        <v>2282</v>
      </c>
      <c r="Q821" s="80">
        <v>1232389.75</v>
      </c>
      <c r="R821" s="78" t="s">
        <v>100</v>
      </c>
      <c r="S821" s="72" t="s">
        <v>2394</v>
      </c>
      <c r="T821" s="56" t="s">
        <v>142</v>
      </c>
      <c r="U821" s="72" t="s">
        <v>2394</v>
      </c>
      <c r="V821" s="52"/>
    </row>
    <row r="822" spans="1:22" ht="132.6" x14ac:dyDescent="0.2">
      <c r="A822" s="72" t="s">
        <v>2098</v>
      </c>
      <c r="B822" s="74" t="s">
        <v>32</v>
      </c>
      <c r="C822" s="74" t="s">
        <v>2592</v>
      </c>
      <c r="D822" s="56" t="s">
        <v>142</v>
      </c>
      <c r="E822" s="78" t="s">
        <v>100</v>
      </c>
      <c r="F822" s="76" t="s">
        <v>145</v>
      </c>
      <c r="G822" s="77"/>
      <c r="H822" s="77"/>
      <c r="I822" s="78" t="s">
        <v>2934</v>
      </c>
      <c r="J822" s="57" t="s">
        <v>150</v>
      </c>
      <c r="K822" s="77"/>
      <c r="L822" s="77"/>
      <c r="M822" s="77"/>
      <c r="N822" s="77"/>
      <c r="O822" s="78" t="s">
        <v>100</v>
      </c>
      <c r="P822" s="79" t="s">
        <v>2283</v>
      </c>
      <c r="Q822" s="80">
        <v>496289.32</v>
      </c>
      <c r="R822" s="78" t="s">
        <v>100</v>
      </c>
      <c r="S822" s="72" t="s">
        <v>2393</v>
      </c>
      <c r="T822" s="56" t="s">
        <v>142</v>
      </c>
      <c r="U822" s="72" t="s">
        <v>2393</v>
      </c>
      <c r="V822" s="52"/>
    </row>
    <row r="823" spans="1:22" ht="51" x14ac:dyDescent="0.2">
      <c r="A823" s="72" t="s">
        <v>2098</v>
      </c>
      <c r="B823" s="74" t="s">
        <v>2805</v>
      </c>
      <c r="C823" s="74" t="s">
        <v>2593</v>
      </c>
      <c r="D823" s="56" t="s">
        <v>142</v>
      </c>
      <c r="E823" s="78" t="s">
        <v>100</v>
      </c>
      <c r="F823" s="76" t="s">
        <v>145</v>
      </c>
      <c r="G823" s="77"/>
      <c r="H823" s="77"/>
      <c r="I823" s="78" t="s">
        <v>2935</v>
      </c>
      <c r="J823" s="57" t="s">
        <v>150</v>
      </c>
      <c r="K823" s="77"/>
      <c r="L823" s="77"/>
      <c r="M823" s="77"/>
      <c r="N823" s="77"/>
      <c r="O823" s="78" t="s">
        <v>100</v>
      </c>
      <c r="P823" s="79" t="s">
        <v>2284</v>
      </c>
      <c r="Q823" s="80">
        <v>876488.39</v>
      </c>
      <c r="R823" s="78" t="s">
        <v>100</v>
      </c>
      <c r="S823" s="72" t="s">
        <v>2393</v>
      </c>
      <c r="T823" s="56" t="s">
        <v>142</v>
      </c>
      <c r="U823" s="72" t="s">
        <v>2393</v>
      </c>
      <c r="V823" s="52"/>
    </row>
    <row r="824" spans="1:22" ht="40.799999999999997" x14ac:dyDescent="0.2">
      <c r="A824" s="72" t="s">
        <v>2098</v>
      </c>
      <c r="B824" s="78" t="s">
        <v>2806</v>
      </c>
      <c r="C824" s="74" t="s">
        <v>2594</v>
      </c>
      <c r="D824" s="56" t="s">
        <v>142</v>
      </c>
      <c r="E824" s="78" t="s">
        <v>100</v>
      </c>
      <c r="F824" s="76" t="s">
        <v>145</v>
      </c>
      <c r="G824" s="77"/>
      <c r="H824" s="77"/>
      <c r="I824" s="78" t="s">
        <v>2936</v>
      </c>
      <c r="J824" s="57" t="s">
        <v>150</v>
      </c>
      <c r="K824" s="77"/>
      <c r="L824" s="77"/>
      <c r="M824" s="77"/>
      <c r="N824" s="77"/>
      <c r="O824" s="78" t="s">
        <v>100</v>
      </c>
      <c r="P824" s="79" t="s">
        <v>2285</v>
      </c>
      <c r="Q824" s="80">
        <v>935019.13</v>
      </c>
      <c r="R824" s="78" t="s">
        <v>100</v>
      </c>
      <c r="S824" s="72" t="s">
        <v>2393</v>
      </c>
      <c r="T824" s="56" t="s">
        <v>142</v>
      </c>
      <c r="U824" s="72" t="s">
        <v>2393</v>
      </c>
      <c r="V824" s="52"/>
    </row>
    <row r="825" spans="1:22" ht="71.400000000000006" x14ac:dyDescent="0.2">
      <c r="A825" s="72" t="s">
        <v>2098</v>
      </c>
      <c r="B825" s="74" t="s">
        <v>2807</v>
      </c>
      <c r="C825" s="74" t="s">
        <v>2595</v>
      </c>
      <c r="D825" s="56" t="s">
        <v>142</v>
      </c>
      <c r="E825" s="78" t="s">
        <v>100</v>
      </c>
      <c r="F825" s="76" t="s">
        <v>145</v>
      </c>
      <c r="G825" s="77"/>
      <c r="H825" s="77"/>
      <c r="I825" s="78" t="s">
        <v>2937</v>
      </c>
      <c r="J825" s="57" t="s">
        <v>150</v>
      </c>
      <c r="K825" s="77"/>
      <c r="L825" s="77"/>
      <c r="M825" s="77"/>
      <c r="N825" s="77"/>
      <c r="O825" s="78" t="s">
        <v>100</v>
      </c>
      <c r="P825" s="79" t="s">
        <v>2286</v>
      </c>
      <c r="Q825" s="80">
        <v>662693.19999999995</v>
      </c>
      <c r="R825" s="78" t="s">
        <v>100</v>
      </c>
      <c r="S825" s="72" t="s">
        <v>2393</v>
      </c>
      <c r="T825" s="56" t="s">
        <v>142</v>
      </c>
      <c r="U825" s="72" t="s">
        <v>2393</v>
      </c>
      <c r="V825" s="52"/>
    </row>
    <row r="826" spans="1:22" ht="20.399999999999999" x14ac:dyDescent="0.2">
      <c r="A826" s="72" t="s">
        <v>2098</v>
      </c>
      <c r="B826" s="74" t="s">
        <v>2808</v>
      </c>
      <c r="C826" s="74" t="s">
        <v>2596</v>
      </c>
      <c r="D826" s="56" t="s">
        <v>142</v>
      </c>
      <c r="E826" s="78" t="s">
        <v>100</v>
      </c>
      <c r="F826" s="76" t="s">
        <v>145</v>
      </c>
      <c r="G826" s="77"/>
      <c r="H826" s="77"/>
      <c r="I826" s="78" t="s">
        <v>2881</v>
      </c>
      <c r="J826" s="57" t="s">
        <v>150</v>
      </c>
      <c r="K826" s="77"/>
      <c r="L826" s="77"/>
      <c r="M826" s="77"/>
      <c r="N826" s="77"/>
      <c r="O826" s="78" t="s">
        <v>100</v>
      </c>
      <c r="P826" s="79" t="s">
        <v>2287</v>
      </c>
      <c r="Q826" s="80">
        <v>727210.51</v>
      </c>
      <c r="R826" s="78" t="s">
        <v>100</v>
      </c>
      <c r="S826" s="72" t="s">
        <v>2393</v>
      </c>
      <c r="T826" s="56" t="s">
        <v>142</v>
      </c>
      <c r="U826" s="72" t="s">
        <v>2393</v>
      </c>
      <c r="V826" s="52"/>
    </row>
    <row r="827" spans="1:22" ht="30.6" x14ac:dyDescent="0.2">
      <c r="A827" s="72" t="s">
        <v>2098</v>
      </c>
      <c r="B827" s="74" t="s">
        <v>2809</v>
      </c>
      <c r="C827" s="74" t="s">
        <v>2597</v>
      </c>
      <c r="D827" s="56" t="s">
        <v>142</v>
      </c>
      <c r="E827" s="78" t="s">
        <v>100</v>
      </c>
      <c r="F827" s="76" t="s">
        <v>145</v>
      </c>
      <c r="G827" s="77"/>
      <c r="H827" s="77"/>
      <c r="I827" s="78" t="s">
        <v>2938</v>
      </c>
      <c r="J827" s="57" t="s">
        <v>150</v>
      </c>
      <c r="K827" s="77"/>
      <c r="L827" s="77"/>
      <c r="M827" s="77"/>
      <c r="N827" s="77"/>
      <c r="O827" s="78" t="s">
        <v>100</v>
      </c>
      <c r="P827" s="79" t="s">
        <v>2288</v>
      </c>
      <c r="Q827" s="80">
        <v>1056807.21</v>
      </c>
      <c r="R827" s="78" t="s">
        <v>100</v>
      </c>
      <c r="S827" s="72" t="s">
        <v>2393</v>
      </c>
      <c r="T827" s="56" t="s">
        <v>142</v>
      </c>
      <c r="U827" s="72" t="s">
        <v>2393</v>
      </c>
      <c r="V827" s="52"/>
    </row>
    <row r="828" spans="1:22" ht="40.799999999999997" x14ac:dyDescent="0.2">
      <c r="A828" s="72" t="s">
        <v>2098</v>
      </c>
      <c r="B828" s="74" t="s">
        <v>2754</v>
      </c>
      <c r="C828" s="74" t="s">
        <v>2598</v>
      </c>
      <c r="D828" s="56" t="s">
        <v>142</v>
      </c>
      <c r="E828" s="78" t="s">
        <v>100</v>
      </c>
      <c r="F828" s="76" t="s">
        <v>145</v>
      </c>
      <c r="G828" s="77"/>
      <c r="H828" s="77"/>
      <c r="I828" s="78" t="s">
        <v>1326</v>
      </c>
      <c r="J828" s="57" t="s">
        <v>150</v>
      </c>
      <c r="K828" s="77"/>
      <c r="L828" s="77"/>
      <c r="M828" s="77"/>
      <c r="N828" s="77"/>
      <c r="O828" s="78" t="s">
        <v>100</v>
      </c>
      <c r="P828" s="79" t="s">
        <v>2289</v>
      </c>
      <c r="Q828" s="80">
        <v>1191723.3400000001</v>
      </c>
      <c r="R828" s="78" t="s">
        <v>100</v>
      </c>
      <c r="S828" s="72" t="s">
        <v>2393</v>
      </c>
      <c r="T828" s="56" t="s">
        <v>142</v>
      </c>
      <c r="U828" s="72" t="s">
        <v>2393</v>
      </c>
      <c r="V828" s="52"/>
    </row>
    <row r="829" spans="1:22" ht="40.799999999999997" x14ac:dyDescent="0.2">
      <c r="A829" s="72" t="s">
        <v>2098</v>
      </c>
      <c r="B829" s="74" t="s">
        <v>2691</v>
      </c>
      <c r="C829" s="74" t="s">
        <v>2599</v>
      </c>
      <c r="D829" s="56" t="s">
        <v>142</v>
      </c>
      <c r="E829" s="78" t="s">
        <v>100</v>
      </c>
      <c r="F829" s="76" t="s">
        <v>145</v>
      </c>
      <c r="G829" s="77"/>
      <c r="H829" s="77"/>
      <c r="I829" s="78" t="s">
        <v>2939</v>
      </c>
      <c r="J829" s="57" t="s">
        <v>150</v>
      </c>
      <c r="K829" s="77"/>
      <c r="L829" s="77"/>
      <c r="M829" s="77"/>
      <c r="N829" s="77"/>
      <c r="O829" s="78" t="s">
        <v>100</v>
      </c>
      <c r="P829" s="79" t="s">
        <v>2290</v>
      </c>
      <c r="Q829" s="80">
        <v>1172338.48</v>
      </c>
      <c r="R829" s="78" t="s">
        <v>100</v>
      </c>
      <c r="S829" s="72" t="s">
        <v>2393</v>
      </c>
      <c r="T829" s="56" t="s">
        <v>142</v>
      </c>
      <c r="U829" s="72" t="s">
        <v>2393</v>
      </c>
      <c r="V829" s="52"/>
    </row>
    <row r="830" spans="1:22" ht="81.599999999999994" x14ac:dyDescent="0.2">
      <c r="A830" s="72" t="s">
        <v>2098</v>
      </c>
      <c r="B830" s="74" t="s">
        <v>2810</v>
      </c>
      <c r="C830" s="74" t="s">
        <v>2600</v>
      </c>
      <c r="D830" s="56" t="s">
        <v>142</v>
      </c>
      <c r="E830" s="77" t="s">
        <v>100</v>
      </c>
      <c r="F830" s="76" t="s">
        <v>145</v>
      </c>
      <c r="G830" s="77"/>
      <c r="H830" s="77"/>
      <c r="I830" s="78" t="s">
        <v>2930</v>
      </c>
      <c r="J830" s="57" t="s">
        <v>150</v>
      </c>
      <c r="K830" s="77"/>
      <c r="L830" s="77"/>
      <c r="M830" s="77"/>
      <c r="N830" s="77"/>
      <c r="O830" s="77" t="s">
        <v>100</v>
      </c>
      <c r="P830" s="79" t="s">
        <v>2291</v>
      </c>
      <c r="Q830" s="80">
        <v>581841.32999999996</v>
      </c>
      <c r="R830" s="77" t="s">
        <v>100</v>
      </c>
      <c r="S830" s="75" t="s">
        <v>2393</v>
      </c>
      <c r="T830" s="56" t="s">
        <v>142</v>
      </c>
      <c r="U830" s="75" t="s">
        <v>2393</v>
      </c>
      <c r="V830" s="52"/>
    </row>
    <row r="831" spans="1:22" ht="40.799999999999997" x14ac:dyDescent="0.2">
      <c r="A831" s="72" t="s">
        <v>2098</v>
      </c>
      <c r="B831" s="74" t="s">
        <v>2811</v>
      </c>
      <c r="C831" s="74" t="s">
        <v>2601</v>
      </c>
      <c r="D831" s="56" t="s">
        <v>142</v>
      </c>
      <c r="E831" s="78" t="s">
        <v>100</v>
      </c>
      <c r="F831" s="76" t="s">
        <v>145</v>
      </c>
      <c r="G831" s="77"/>
      <c r="H831" s="77"/>
      <c r="I831" s="78" t="s">
        <v>2940</v>
      </c>
      <c r="J831" s="57" t="s">
        <v>150</v>
      </c>
      <c r="K831" s="77"/>
      <c r="L831" s="77"/>
      <c r="M831" s="77"/>
      <c r="N831" s="77"/>
      <c r="O831" s="78" t="s">
        <v>100</v>
      </c>
      <c r="P831" s="79" t="s">
        <v>2292</v>
      </c>
      <c r="Q831" s="80">
        <v>330069.90000000002</v>
      </c>
      <c r="R831" s="78" t="s">
        <v>100</v>
      </c>
      <c r="S831" s="72" t="s">
        <v>2393</v>
      </c>
      <c r="T831" s="56" t="s">
        <v>142</v>
      </c>
      <c r="U831" s="72" t="s">
        <v>2393</v>
      </c>
      <c r="V831" s="52"/>
    </row>
    <row r="832" spans="1:22" ht="51" x14ac:dyDescent="0.2">
      <c r="A832" s="72" t="s">
        <v>2098</v>
      </c>
      <c r="B832" s="74" t="s">
        <v>2812</v>
      </c>
      <c r="C832" s="74" t="s">
        <v>2602</v>
      </c>
      <c r="D832" s="56" t="s">
        <v>142</v>
      </c>
      <c r="E832" s="78" t="s">
        <v>100</v>
      </c>
      <c r="F832" s="76" t="s">
        <v>145</v>
      </c>
      <c r="G832" s="77"/>
      <c r="H832" s="77"/>
      <c r="I832" s="78" t="s">
        <v>2941</v>
      </c>
      <c r="J832" s="57" t="s">
        <v>150</v>
      </c>
      <c r="K832" s="77"/>
      <c r="L832" s="77"/>
      <c r="M832" s="77"/>
      <c r="N832" s="77"/>
      <c r="O832" s="78" t="s">
        <v>100</v>
      </c>
      <c r="P832" s="79" t="s">
        <v>2293</v>
      </c>
      <c r="Q832" s="80">
        <v>288195.95</v>
      </c>
      <c r="R832" s="78" t="s">
        <v>100</v>
      </c>
      <c r="S832" s="72" t="s">
        <v>2393</v>
      </c>
      <c r="T832" s="56" t="s">
        <v>142</v>
      </c>
      <c r="U832" s="72" t="s">
        <v>2393</v>
      </c>
      <c r="V832" s="52"/>
    </row>
    <row r="833" spans="1:22" ht="132.6" x14ac:dyDescent="0.2">
      <c r="A833" s="72" t="s">
        <v>2098</v>
      </c>
      <c r="B833" s="74" t="s">
        <v>2813</v>
      </c>
      <c r="C833" s="74" t="s">
        <v>2603</v>
      </c>
      <c r="D833" s="56" t="s">
        <v>142</v>
      </c>
      <c r="E833" s="78" t="s">
        <v>100</v>
      </c>
      <c r="F833" s="76" t="s">
        <v>145</v>
      </c>
      <c r="G833" s="77"/>
      <c r="H833" s="77"/>
      <c r="I833" s="77" t="s">
        <v>2922</v>
      </c>
      <c r="J833" s="57" t="s">
        <v>150</v>
      </c>
      <c r="K833" s="77"/>
      <c r="L833" s="77"/>
      <c r="M833" s="77"/>
      <c r="N833" s="77"/>
      <c r="O833" s="78" t="s">
        <v>100</v>
      </c>
      <c r="P833" s="79" t="s">
        <v>2294</v>
      </c>
      <c r="Q833" s="80">
        <v>3790455.24</v>
      </c>
      <c r="R833" s="78" t="s">
        <v>100</v>
      </c>
      <c r="S833" s="72" t="s">
        <v>2394</v>
      </c>
      <c r="T833" s="56" t="s">
        <v>142</v>
      </c>
      <c r="U833" s="72" t="s">
        <v>2394</v>
      </c>
      <c r="V833" s="52"/>
    </row>
    <row r="834" spans="1:22" ht="112.2" x14ac:dyDescent="0.2">
      <c r="A834" s="72" t="s">
        <v>2098</v>
      </c>
      <c r="B834" s="74" t="s">
        <v>32</v>
      </c>
      <c r="C834" s="74" t="s">
        <v>2604</v>
      </c>
      <c r="D834" s="56" t="s">
        <v>142</v>
      </c>
      <c r="E834" s="78" t="s">
        <v>100</v>
      </c>
      <c r="F834" s="76" t="s">
        <v>145</v>
      </c>
      <c r="G834" s="77"/>
      <c r="H834" s="77"/>
      <c r="I834" s="78" t="s">
        <v>2923</v>
      </c>
      <c r="J834" s="57" t="s">
        <v>150</v>
      </c>
      <c r="K834" s="77"/>
      <c r="L834" s="77"/>
      <c r="M834" s="77"/>
      <c r="N834" s="77"/>
      <c r="O834" s="78" t="s">
        <v>100</v>
      </c>
      <c r="P834" s="79" t="s">
        <v>2295</v>
      </c>
      <c r="Q834" s="80">
        <v>398296.38</v>
      </c>
      <c r="R834" s="78" t="s">
        <v>100</v>
      </c>
      <c r="S834" s="72" t="s">
        <v>2393</v>
      </c>
      <c r="T834" s="56" t="s">
        <v>142</v>
      </c>
      <c r="U834" s="72" t="s">
        <v>2393</v>
      </c>
      <c r="V834" s="52"/>
    </row>
    <row r="835" spans="1:22" ht="40.799999999999997" x14ac:dyDescent="0.2">
      <c r="A835" s="72" t="s">
        <v>2098</v>
      </c>
      <c r="B835" s="74" t="s">
        <v>2814</v>
      </c>
      <c r="C835" s="74" t="s">
        <v>2605</v>
      </c>
      <c r="D835" s="56" t="s">
        <v>142</v>
      </c>
      <c r="E835" s="78" t="s">
        <v>100</v>
      </c>
      <c r="F835" s="76" t="s">
        <v>145</v>
      </c>
      <c r="G835" s="77"/>
      <c r="H835" s="77"/>
      <c r="I835" s="78" t="s">
        <v>133</v>
      </c>
      <c r="J835" s="57" t="s">
        <v>150</v>
      </c>
      <c r="K835" s="77"/>
      <c r="L835" s="77"/>
      <c r="M835" s="77"/>
      <c r="N835" s="77"/>
      <c r="O835" s="78" t="s">
        <v>100</v>
      </c>
      <c r="P835" s="79" t="s">
        <v>2296</v>
      </c>
      <c r="Q835" s="80">
        <v>413793.03</v>
      </c>
      <c r="R835" s="78" t="s">
        <v>100</v>
      </c>
      <c r="S835" s="72" t="s">
        <v>2393</v>
      </c>
      <c r="T835" s="56" t="s">
        <v>142</v>
      </c>
      <c r="U835" s="72" t="s">
        <v>2393</v>
      </c>
      <c r="V835" s="52"/>
    </row>
    <row r="836" spans="1:22" ht="122.4" x14ac:dyDescent="0.2">
      <c r="A836" s="72" t="s">
        <v>2098</v>
      </c>
      <c r="B836" s="74" t="s">
        <v>2730</v>
      </c>
      <c r="C836" s="74" t="s">
        <v>2606</v>
      </c>
      <c r="D836" s="56" t="s">
        <v>142</v>
      </c>
      <c r="E836" s="77" t="s">
        <v>100</v>
      </c>
      <c r="F836" s="76" t="s">
        <v>145</v>
      </c>
      <c r="G836" s="77"/>
      <c r="H836" s="77"/>
      <c r="I836" s="77" t="s">
        <v>2911</v>
      </c>
      <c r="J836" s="57" t="s">
        <v>150</v>
      </c>
      <c r="K836" s="77"/>
      <c r="L836" s="77"/>
      <c r="M836" s="77"/>
      <c r="N836" s="77"/>
      <c r="O836" s="77" t="s">
        <v>100</v>
      </c>
      <c r="P836" s="79" t="s">
        <v>2297</v>
      </c>
      <c r="Q836" s="80">
        <v>413610.85</v>
      </c>
      <c r="R836" s="77" t="s">
        <v>100</v>
      </c>
      <c r="S836" s="75" t="s">
        <v>2393</v>
      </c>
      <c r="T836" s="56" t="s">
        <v>142</v>
      </c>
      <c r="U836" s="75" t="s">
        <v>2393</v>
      </c>
      <c r="V836" s="52"/>
    </row>
    <row r="837" spans="1:22" ht="81.599999999999994" x14ac:dyDescent="0.2">
      <c r="A837" s="72" t="s">
        <v>2098</v>
      </c>
      <c r="B837" s="74" t="s">
        <v>2811</v>
      </c>
      <c r="C837" s="74" t="s">
        <v>2607</v>
      </c>
      <c r="D837" s="56" t="s">
        <v>142</v>
      </c>
      <c r="E837" s="78" t="s">
        <v>100</v>
      </c>
      <c r="F837" s="76" t="s">
        <v>145</v>
      </c>
      <c r="G837" s="77"/>
      <c r="H837" s="77"/>
      <c r="I837" s="78" t="s">
        <v>2942</v>
      </c>
      <c r="J837" s="57" t="s">
        <v>150</v>
      </c>
      <c r="K837" s="77"/>
      <c r="L837" s="77"/>
      <c r="M837" s="77"/>
      <c r="N837" s="77"/>
      <c r="O837" s="78" t="s">
        <v>100</v>
      </c>
      <c r="P837" s="79" t="s">
        <v>2298</v>
      </c>
      <c r="Q837" s="80">
        <v>413422.69</v>
      </c>
      <c r="R837" s="78" t="s">
        <v>100</v>
      </c>
      <c r="S837" s="72" t="s">
        <v>2393</v>
      </c>
      <c r="T837" s="56" t="s">
        <v>142</v>
      </c>
      <c r="U837" s="72" t="s">
        <v>2393</v>
      </c>
      <c r="V837" s="52"/>
    </row>
    <row r="838" spans="1:22" ht="204" x14ac:dyDescent="0.2">
      <c r="A838" s="72" t="s">
        <v>2098</v>
      </c>
      <c r="B838" s="74" t="s">
        <v>2815</v>
      </c>
      <c r="C838" s="74" t="s">
        <v>2608</v>
      </c>
      <c r="D838" s="56" t="s">
        <v>142</v>
      </c>
      <c r="E838" s="78" t="s">
        <v>100</v>
      </c>
      <c r="F838" s="76" t="s">
        <v>145</v>
      </c>
      <c r="G838" s="77"/>
      <c r="H838" s="77"/>
      <c r="I838" s="78" t="s">
        <v>2938</v>
      </c>
      <c r="J838" s="57" t="s">
        <v>150</v>
      </c>
      <c r="K838" s="77"/>
      <c r="L838" s="77"/>
      <c r="M838" s="77"/>
      <c r="N838" s="77"/>
      <c r="O838" s="78" t="s">
        <v>100</v>
      </c>
      <c r="P838" s="79" t="s">
        <v>2299</v>
      </c>
      <c r="Q838" s="80">
        <v>1325382.4099999999</v>
      </c>
      <c r="R838" s="78" t="s">
        <v>100</v>
      </c>
      <c r="S838" s="72" t="s">
        <v>2393</v>
      </c>
      <c r="T838" s="56" t="s">
        <v>142</v>
      </c>
      <c r="U838" s="72" t="s">
        <v>2393</v>
      </c>
      <c r="V838" s="52"/>
    </row>
    <row r="839" spans="1:22" ht="51" x14ac:dyDescent="0.2">
      <c r="A839" s="72" t="s">
        <v>2098</v>
      </c>
      <c r="B839" s="77" t="s">
        <v>32</v>
      </c>
      <c r="C839" s="74" t="s">
        <v>2609</v>
      </c>
      <c r="D839" s="56" t="s">
        <v>142</v>
      </c>
      <c r="E839" s="78" t="s">
        <v>100</v>
      </c>
      <c r="F839" s="76" t="s">
        <v>145</v>
      </c>
      <c r="G839" s="77"/>
      <c r="H839" s="77"/>
      <c r="I839" s="78" t="s">
        <v>2943</v>
      </c>
      <c r="J839" s="57" t="s">
        <v>150</v>
      </c>
      <c r="K839" s="77"/>
      <c r="L839" s="77"/>
      <c r="M839" s="77"/>
      <c r="N839" s="77"/>
      <c r="O839" s="78" t="s">
        <v>100</v>
      </c>
      <c r="P839" s="79" t="s">
        <v>2300</v>
      </c>
      <c r="Q839" s="80">
        <v>403832.73</v>
      </c>
      <c r="R839" s="78" t="s">
        <v>100</v>
      </c>
      <c r="S839" s="72" t="s">
        <v>2393</v>
      </c>
      <c r="T839" s="56" t="s">
        <v>142</v>
      </c>
      <c r="U839" s="72" t="s">
        <v>2393</v>
      </c>
      <c r="V839" s="52"/>
    </row>
    <row r="840" spans="1:22" ht="51" x14ac:dyDescent="0.2">
      <c r="A840" s="72" t="s">
        <v>2098</v>
      </c>
      <c r="B840" s="74" t="s">
        <v>2816</v>
      </c>
      <c r="C840" s="74" t="s">
        <v>2610</v>
      </c>
      <c r="D840" s="56" t="s">
        <v>142</v>
      </c>
      <c r="E840" s="78" t="s">
        <v>2406</v>
      </c>
      <c r="F840" s="76" t="s">
        <v>145</v>
      </c>
      <c r="G840" s="77"/>
      <c r="H840" s="77"/>
      <c r="I840" s="78" t="s">
        <v>2944</v>
      </c>
      <c r="J840" s="57" t="s">
        <v>150</v>
      </c>
      <c r="K840" s="77"/>
      <c r="L840" s="77"/>
      <c r="M840" s="77"/>
      <c r="N840" s="77"/>
      <c r="O840" s="78" t="s">
        <v>2406</v>
      </c>
      <c r="P840" s="79" t="s">
        <v>2301</v>
      </c>
      <c r="Q840" s="80">
        <v>663127.92000000004</v>
      </c>
      <c r="R840" s="78" t="s">
        <v>2406</v>
      </c>
      <c r="S840" s="72" t="s">
        <v>2395</v>
      </c>
      <c r="T840" s="56" t="s">
        <v>142</v>
      </c>
      <c r="U840" s="72" t="s">
        <v>2395</v>
      </c>
      <c r="V840" s="52"/>
    </row>
    <row r="841" spans="1:22" ht="163.19999999999999" x14ac:dyDescent="0.2">
      <c r="A841" s="72" t="s">
        <v>2098</v>
      </c>
      <c r="B841" s="74" t="s">
        <v>2744</v>
      </c>
      <c r="C841" s="74" t="s">
        <v>2611</v>
      </c>
      <c r="D841" s="56" t="s">
        <v>142</v>
      </c>
      <c r="E841" s="78" t="s">
        <v>2406</v>
      </c>
      <c r="F841" s="76" t="s">
        <v>145</v>
      </c>
      <c r="G841" s="77"/>
      <c r="H841" s="77"/>
      <c r="I841" s="78" t="s">
        <v>2908</v>
      </c>
      <c r="J841" s="57" t="s">
        <v>150</v>
      </c>
      <c r="K841" s="77"/>
      <c r="L841" s="77"/>
      <c r="M841" s="77"/>
      <c r="N841" s="77"/>
      <c r="O841" s="78" t="s">
        <v>2406</v>
      </c>
      <c r="P841" s="79" t="s">
        <v>2302</v>
      </c>
      <c r="Q841" s="80">
        <v>3727379.58</v>
      </c>
      <c r="R841" s="78" t="s">
        <v>2406</v>
      </c>
      <c r="S841" s="72" t="s">
        <v>2396</v>
      </c>
      <c r="T841" s="56" t="s">
        <v>142</v>
      </c>
      <c r="U841" s="72" t="s">
        <v>2396</v>
      </c>
      <c r="V841" s="52"/>
    </row>
    <row r="842" spans="1:22" ht="40.799999999999997" x14ac:dyDescent="0.2">
      <c r="A842" s="72" t="s">
        <v>2098</v>
      </c>
      <c r="B842" s="74" t="s">
        <v>2817</v>
      </c>
      <c r="C842" s="74" t="s">
        <v>2612</v>
      </c>
      <c r="D842" s="56" t="s">
        <v>142</v>
      </c>
      <c r="E842" s="78" t="s">
        <v>2406</v>
      </c>
      <c r="F842" s="76" t="s">
        <v>145</v>
      </c>
      <c r="G842" s="77"/>
      <c r="H842" s="77"/>
      <c r="I842" s="78" t="s">
        <v>2915</v>
      </c>
      <c r="J842" s="57" t="s">
        <v>150</v>
      </c>
      <c r="K842" s="77"/>
      <c r="L842" s="77"/>
      <c r="M842" s="77"/>
      <c r="N842" s="77"/>
      <c r="O842" s="78" t="s">
        <v>2406</v>
      </c>
      <c r="P842" s="79" t="s">
        <v>2303</v>
      </c>
      <c r="Q842" s="80">
        <v>565169.52</v>
      </c>
      <c r="R842" s="78" t="s">
        <v>2406</v>
      </c>
      <c r="S842" s="72" t="s">
        <v>2395</v>
      </c>
      <c r="T842" s="56" t="s">
        <v>142</v>
      </c>
      <c r="U842" s="72" t="s">
        <v>2395</v>
      </c>
      <c r="V842" s="52"/>
    </row>
    <row r="843" spans="1:22" ht="183.6" x14ac:dyDescent="0.2">
      <c r="A843" s="72" t="s">
        <v>2098</v>
      </c>
      <c r="B843" s="74" t="s">
        <v>2818</v>
      </c>
      <c r="C843" s="74" t="s">
        <v>2613</v>
      </c>
      <c r="D843" s="56" t="s">
        <v>142</v>
      </c>
      <c r="E843" s="78" t="s">
        <v>2406</v>
      </c>
      <c r="F843" s="76" t="s">
        <v>145</v>
      </c>
      <c r="G843" s="77"/>
      <c r="H843" s="77"/>
      <c r="I843" s="78" t="s">
        <v>2908</v>
      </c>
      <c r="J843" s="57" t="s">
        <v>150</v>
      </c>
      <c r="K843" s="77"/>
      <c r="L843" s="77"/>
      <c r="M843" s="77"/>
      <c r="N843" s="77"/>
      <c r="O843" s="78" t="s">
        <v>2406</v>
      </c>
      <c r="P843" s="79" t="s">
        <v>2304</v>
      </c>
      <c r="Q843" s="80">
        <v>13831965.75</v>
      </c>
      <c r="R843" s="78" t="s">
        <v>2406</v>
      </c>
      <c r="S843" s="72" t="s">
        <v>2396</v>
      </c>
      <c r="T843" s="56" t="s">
        <v>142</v>
      </c>
      <c r="U843" s="72" t="s">
        <v>2396</v>
      </c>
      <c r="V843" s="52"/>
    </row>
    <row r="844" spans="1:22" ht="40.799999999999997" x14ac:dyDescent="0.2">
      <c r="A844" s="72" t="s">
        <v>2098</v>
      </c>
      <c r="B844" s="74" t="s">
        <v>2706</v>
      </c>
      <c r="C844" s="74" t="s">
        <v>2614</v>
      </c>
      <c r="D844" s="56" t="s">
        <v>142</v>
      </c>
      <c r="E844" s="77" t="s">
        <v>2406</v>
      </c>
      <c r="F844" s="76" t="s">
        <v>145</v>
      </c>
      <c r="G844" s="77"/>
      <c r="H844" s="77"/>
      <c r="I844" s="78" t="s">
        <v>2945</v>
      </c>
      <c r="J844" s="57" t="s">
        <v>150</v>
      </c>
      <c r="K844" s="77"/>
      <c r="L844" s="77"/>
      <c r="M844" s="77"/>
      <c r="N844" s="77"/>
      <c r="O844" s="77" t="s">
        <v>2406</v>
      </c>
      <c r="P844" s="79" t="s">
        <v>2305</v>
      </c>
      <c r="Q844" s="80">
        <v>2249515.44</v>
      </c>
      <c r="R844" s="77" t="s">
        <v>2406</v>
      </c>
      <c r="S844" s="75" t="s">
        <v>2396</v>
      </c>
      <c r="T844" s="56" t="s">
        <v>142</v>
      </c>
      <c r="U844" s="75" t="s">
        <v>2396</v>
      </c>
      <c r="V844" s="52"/>
    </row>
    <row r="845" spans="1:22" ht="71.400000000000006" x14ac:dyDescent="0.2">
      <c r="A845" s="72" t="s">
        <v>2098</v>
      </c>
      <c r="B845" s="74" t="s">
        <v>2765</v>
      </c>
      <c r="C845" s="74" t="s">
        <v>2615</v>
      </c>
      <c r="D845" s="56" t="s">
        <v>142</v>
      </c>
      <c r="E845" s="78" t="s">
        <v>2406</v>
      </c>
      <c r="F845" s="76" t="s">
        <v>145</v>
      </c>
      <c r="G845" s="77"/>
      <c r="H845" s="77"/>
      <c r="I845" s="78" t="s">
        <v>1688</v>
      </c>
      <c r="J845" s="57" t="s">
        <v>150</v>
      </c>
      <c r="K845" s="77"/>
      <c r="L845" s="77"/>
      <c r="M845" s="77"/>
      <c r="N845" s="77"/>
      <c r="O845" s="78" t="s">
        <v>2406</v>
      </c>
      <c r="P845" s="79" t="s">
        <v>2306</v>
      </c>
      <c r="Q845" s="80">
        <v>6962335.6600000001</v>
      </c>
      <c r="R845" s="78" t="s">
        <v>2406</v>
      </c>
      <c r="S845" s="72" t="s">
        <v>2396</v>
      </c>
      <c r="T845" s="56" t="s">
        <v>142</v>
      </c>
      <c r="U845" s="72" t="s">
        <v>2396</v>
      </c>
      <c r="V845" s="52"/>
    </row>
    <row r="846" spans="1:22" ht="153" x14ac:dyDescent="0.2">
      <c r="A846" s="72" t="s">
        <v>2098</v>
      </c>
      <c r="B846" s="74" t="s">
        <v>2819</v>
      </c>
      <c r="C846" s="74" t="s">
        <v>2616</v>
      </c>
      <c r="D846" s="56" t="s">
        <v>142</v>
      </c>
      <c r="E846" s="78" t="s">
        <v>2406</v>
      </c>
      <c r="F846" s="76" t="s">
        <v>145</v>
      </c>
      <c r="G846" s="77"/>
      <c r="H846" s="77"/>
      <c r="I846" s="78" t="s">
        <v>2946</v>
      </c>
      <c r="J846" s="57" t="s">
        <v>150</v>
      </c>
      <c r="K846" s="77"/>
      <c r="L846" s="77"/>
      <c r="M846" s="77"/>
      <c r="N846" s="77"/>
      <c r="O846" s="78" t="s">
        <v>2406</v>
      </c>
      <c r="P846" s="79" t="s">
        <v>2307</v>
      </c>
      <c r="Q846" s="80">
        <v>1769602.95</v>
      </c>
      <c r="R846" s="78" t="s">
        <v>2406</v>
      </c>
      <c r="S846" s="72" t="s">
        <v>2396</v>
      </c>
      <c r="T846" s="56" t="s">
        <v>142</v>
      </c>
      <c r="U846" s="72" t="s">
        <v>2396</v>
      </c>
      <c r="V846" s="52"/>
    </row>
    <row r="847" spans="1:22" ht="30.6" x14ac:dyDescent="0.2">
      <c r="A847" s="72" t="s">
        <v>2098</v>
      </c>
      <c r="B847" s="74" t="s">
        <v>2820</v>
      </c>
      <c r="C847" s="74" t="s">
        <v>2617</v>
      </c>
      <c r="D847" s="56" t="s">
        <v>142</v>
      </c>
      <c r="E847" s="78" t="s">
        <v>2406</v>
      </c>
      <c r="F847" s="76" t="s">
        <v>145</v>
      </c>
      <c r="G847" s="77"/>
      <c r="H847" s="77"/>
      <c r="I847" s="78" t="s">
        <v>2926</v>
      </c>
      <c r="J847" s="57" t="s">
        <v>150</v>
      </c>
      <c r="K847" s="77"/>
      <c r="L847" s="77"/>
      <c r="M847" s="77"/>
      <c r="N847" s="77"/>
      <c r="O847" s="78" t="s">
        <v>2406</v>
      </c>
      <c r="P847" s="79" t="s">
        <v>2308</v>
      </c>
      <c r="Q847" s="80">
        <v>1558297.17</v>
      </c>
      <c r="R847" s="78" t="s">
        <v>2406</v>
      </c>
      <c r="S847" s="72" t="s">
        <v>2395</v>
      </c>
      <c r="T847" s="56" t="s">
        <v>142</v>
      </c>
      <c r="U847" s="72" t="s">
        <v>2395</v>
      </c>
      <c r="V847" s="52"/>
    </row>
    <row r="848" spans="1:22" ht="51" x14ac:dyDescent="0.2">
      <c r="A848" s="72" t="s">
        <v>2098</v>
      </c>
      <c r="B848" s="74" t="s">
        <v>2772</v>
      </c>
      <c r="C848" s="74" t="s">
        <v>2618</v>
      </c>
      <c r="D848" s="56" t="s">
        <v>142</v>
      </c>
      <c r="E848" s="78" t="s">
        <v>2406</v>
      </c>
      <c r="F848" s="76" t="s">
        <v>145</v>
      </c>
      <c r="G848" s="77"/>
      <c r="H848" s="77"/>
      <c r="I848" s="78" t="s">
        <v>2879</v>
      </c>
      <c r="J848" s="57" t="s">
        <v>150</v>
      </c>
      <c r="K848" s="77"/>
      <c r="L848" s="77"/>
      <c r="M848" s="77"/>
      <c r="N848" s="77"/>
      <c r="O848" s="78" t="s">
        <v>2406</v>
      </c>
      <c r="P848" s="79" t="s">
        <v>2309</v>
      </c>
      <c r="Q848" s="80">
        <v>1689393.54</v>
      </c>
      <c r="R848" s="78" t="s">
        <v>2406</v>
      </c>
      <c r="S848" s="72" t="s">
        <v>2396</v>
      </c>
      <c r="T848" s="56" t="s">
        <v>142</v>
      </c>
      <c r="U848" s="72" t="s">
        <v>2396</v>
      </c>
      <c r="V848" s="52"/>
    </row>
    <row r="849" spans="1:22" ht="81.599999999999994" x14ac:dyDescent="0.2">
      <c r="A849" s="72" t="s">
        <v>2098</v>
      </c>
      <c r="B849" s="74" t="s">
        <v>2762</v>
      </c>
      <c r="C849" s="74" t="s">
        <v>2619</v>
      </c>
      <c r="D849" s="56" t="s">
        <v>142</v>
      </c>
      <c r="E849" s="78" t="s">
        <v>2406</v>
      </c>
      <c r="F849" s="76" t="s">
        <v>145</v>
      </c>
      <c r="G849" s="77"/>
      <c r="H849" s="77"/>
      <c r="I849" s="78" t="s">
        <v>2947</v>
      </c>
      <c r="J849" s="57" t="s">
        <v>150</v>
      </c>
      <c r="K849" s="77"/>
      <c r="L849" s="77"/>
      <c r="M849" s="77"/>
      <c r="N849" s="77"/>
      <c r="O849" s="78" t="s">
        <v>2406</v>
      </c>
      <c r="P849" s="79" t="s">
        <v>2310</v>
      </c>
      <c r="Q849" s="80">
        <v>413928.26</v>
      </c>
      <c r="R849" s="78" t="s">
        <v>2406</v>
      </c>
      <c r="S849" s="72" t="s">
        <v>2395</v>
      </c>
      <c r="T849" s="56" t="s">
        <v>142</v>
      </c>
      <c r="U849" s="72" t="s">
        <v>2395</v>
      </c>
      <c r="V849" s="52"/>
    </row>
    <row r="850" spans="1:22" ht="51" x14ac:dyDescent="0.2">
      <c r="A850" s="72" t="s">
        <v>2098</v>
      </c>
      <c r="B850" s="74" t="s">
        <v>2821</v>
      </c>
      <c r="C850" s="74" t="s">
        <v>2620</v>
      </c>
      <c r="D850" s="56" t="s">
        <v>142</v>
      </c>
      <c r="E850" s="78" t="s">
        <v>2406</v>
      </c>
      <c r="F850" s="76" t="s">
        <v>145</v>
      </c>
      <c r="G850" s="77"/>
      <c r="H850" s="77"/>
      <c r="I850" s="77" t="s">
        <v>2948</v>
      </c>
      <c r="J850" s="57" t="s">
        <v>150</v>
      </c>
      <c r="K850" s="77"/>
      <c r="L850" s="77"/>
      <c r="M850" s="77"/>
      <c r="N850" s="77"/>
      <c r="O850" s="78" t="s">
        <v>2406</v>
      </c>
      <c r="P850" s="79" t="s">
        <v>2311</v>
      </c>
      <c r="Q850" s="80">
        <v>4550611.67</v>
      </c>
      <c r="R850" s="78" t="s">
        <v>2406</v>
      </c>
      <c r="S850" s="72" t="s">
        <v>2396</v>
      </c>
      <c r="T850" s="56" t="s">
        <v>142</v>
      </c>
      <c r="U850" s="72" t="s">
        <v>2396</v>
      </c>
      <c r="V850" s="52"/>
    </row>
    <row r="851" spans="1:22" ht="183.6" x14ac:dyDescent="0.2">
      <c r="A851" s="72" t="s">
        <v>2098</v>
      </c>
      <c r="B851" s="74" t="s">
        <v>2753</v>
      </c>
      <c r="C851" s="74" t="s">
        <v>2621</v>
      </c>
      <c r="D851" s="56" t="s">
        <v>142</v>
      </c>
      <c r="E851" s="78" t="s">
        <v>2406</v>
      </c>
      <c r="F851" s="76" t="s">
        <v>145</v>
      </c>
      <c r="G851" s="77"/>
      <c r="H851" s="77"/>
      <c r="I851" s="78" t="s">
        <v>2908</v>
      </c>
      <c r="J851" s="57" t="s">
        <v>150</v>
      </c>
      <c r="K851" s="77"/>
      <c r="L851" s="77"/>
      <c r="M851" s="77"/>
      <c r="N851" s="77"/>
      <c r="O851" s="78" t="s">
        <v>2406</v>
      </c>
      <c r="P851" s="79" t="s">
        <v>2312</v>
      </c>
      <c r="Q851" s="80">
        <v>6662502.7699999996</v>
      </c>
      <c r="R851" s="78" t="s">
        <v>2406</v>
      </c>
      <c r="S851" s="72" t="s">
        <v>2396</v>
      </c>
      <c r="T851" s="56" t="s">
        <v>142</v>
      </c>
      <c r="U851" s="72" t="s">
        <v>2396</v>
      </c>
      <c r="V851" s="52"/>
    </row>
    <row r="852" spans="1:22" ht="142.80000000000001" x14ac:dyDescent="0.2">
      <c r="A852" s="72" t="s">
        <v>2098</v>
      </c>
      <c r="B852" s="74" t="s">
        <v>2822</v>
      </c>
      <c r="C852" s="74" t="s">
        <v>2622</v>
      </c>
      <c r="D852" s="56" t="s">
        <v>142</v>
      </c>
      <c r="E852" s="78" t="s">
        <v>2406</v>
      </c>
      <c r="F852" s="76" t="s">
        <v>145</v>
      </c>
      <c r="G852" s="77"/>
      <c r="H852" s="77"/>
      <c r="I852" s="78" t="s">
        <v>2875</v>
      </c>
      <c r="J852" s="57" t="s">
        <v>150</v>
      </c>
      <c r="K852" s="77"/>
      <c r="L852" s="77"/>
      <c r="M852" s="77"/>
      <c r="N852" s="77"/>
      <c r="O852" s="78" t="s">
        <v>2406</v>
      </c>
      <c r="P852" s="79" t="s">
        <v>2313</v>
      </c>
      <c r="Q852" s="80">
        <v>3314495.93</v>
      </c>
      <c r="R852" s="78" t="s">
        <v>2406</v>
      </c>
      <c r="S852" s="72" t="s">
        <v>2396</v>
      </c>
      <c r="T852" s="56" t="s">
        <v>142</v>
      </c>
      <c r="U852" s="72" t="s">
        <v>2396</v>
      </c>
      <c r="V852" s="52"/>
    </row>
    <row r="853" spans="1:22" ht="91.8" x14ac:dyDescent="0.2">
      <c r="A853" s="72" t="s">
        <v>2098</v>
      </c>
      <c r="B853" s="74" t="s">
        <v>2723</v>
      </c>
      <c r="C853" s="74" t="s">
        <v>2623</v>
      </c>
      <c r="D853" s="56" t="s">
        <v>142</v>
      </c>
      <c r="E853" s="78" t="s">
        <v>2406</v>
      </c>
      <c r="F853" s="76" t="s">
        <v>145</v>
      </c>
      <c r="G853" s="77"/>
      <c r="H853" s="77"/>
      <c r="I853" s="78" t="s">
        <v>2908</v>
      </c>
      <c r="J853" s="57" t="s">
        <v>150</v>
      </c>
      <c r="K853" s="77"/>
      <c r="L853" s="77"/>
      <c r="M853" s="77"/>
      <c r="N853" s="77"/>
      <c r="O853" s="78" t="s">
        <v>2406</v>
      </c>
      <c r="P853" s="79" t="s">
        <v>2314</v>
      </c>
      <c r="Q853" s="80">
        <v>4436325.4800000004</v>
      </c>
      <c r="R853" s="78" t="s">
        <v>2406</v>
      </c>
      <c r="S853" s="72" t="s">
        <v>2396</v>
      </c>
      <c r="T853" s="56" t="s">
        <v>142</v>
      </c>
      <c r="U853" s="72" t="s">
        <v>2396</v>
      </c>
      <c r="V853" s="52"/>
    </row>
    <row r="854" spans="1:22" ht="51" x14ac:dyDescent="0.2">
      <c r="A854" s="72" t="s">
        <v>2098</v>
      </c>
      <c r="B854" s="74" t="s">
        <v>2823</v>
      </c>
      <c r="C854" s="74" t="s">
        <v>2624</v>
      </c>
      <c r="D854" s="56" t="s">
        <v>142</v>
      </c>
      <c r="E854" s="78" t="s">
        <v>2406</v>
      </c>
      <c r="F854" s="76" t="s">
        <v>145</v>
      </c>
      <c r="G854" s="77"/>
      <c r="H854" s="77"/>
      <c r="I854" s="78" t="s">
        <v>2937</v>
      </c>
      <c r="J854" s="57" t="s">
        <v>150</v>
      </c>
      <c r="K854" s="77"/>
      <c r="L854" s="77"/>
      <c r="M854" s="77"/>
      <c r="N854" s="77"/>
      <c r="O854" s="78" t="s">
        <v>2406</v>
      </c>
      <c r="P854" s="79" t="s">
        <v>2315</v>
      </c>
      <c r="Q854" s="80">
        <v>1850488.7</v>
      </c>
      <c r="R854" s="78" t="s">
        <v>2406</v>
      </c>
      <c r="S854" s="72" t="s">
        <v>2396</v>
      </c>
      <c r="T854" s="56" t="s">
        <v>142</v>
      </c>
      <c r="U854" s="72" t="s">
        <v>2396</v>
      </c>
      <c r="V854" s="52"/>
    </row>
    <row r="855" spans="1:22" ht="163.19999999999999" x14ac:dyDescent="0.2">
      <c r="A855" s="72" t="s">
        <v>2098</v>
      </c>
      <c r="B855" s="74" t="s">
        <v>2824</v>
      </c>
      <c r="C855" s="74" t="s">
        <v>2625</v>
      </c>
      <c r="D855" s="56" t="s">
        <v>142</v>
      </c>
      <c r="E855" s="78" t="s">
        <v>2406</v>
      </c>
      <c r="F855" s="76" t="s">
        <v>145</v>
      </c>
      <c r="G855" s="77"/>
      <c r="H855" s="77"/>
      <c r="I855" s="78" t="s">
        <v>2908</v>
      </c>
      <c r="J855" s="57" t="s">
        <v>150</v>
      </c>
      <c r="K855" s="77"/>
      <c r="L855" s="77"/>
      <c r="M855" s="77"/>
      <c r="N855" s="77"/>
      <c r="O855" s="78" t="s">
        <v>2406</v>
      </c>
      <c r="P855" s="79" t="s">
        <v>2316</v>
      </c>
      <c r="Q855" s="80">
        <v>11939952.470000001</v>
      </c>
      <c r="R855" s="78" t="s">
        <v>2406</v>
      </c>
      <c r="S855" s="72" t="s">
        <v>2396</v>
      </c>
      <c r="T855" s="56" t="s">
        <v>142</v>
      </c>
      <c r="U855" s="72" t="s">
        <v>2396</v>
      </c>
      <c r="V855" s="52"/>
    </row>
    <row r="856" spans="1:22" ht="81.599999999999994" x14ac:dyDescent="0.2">
      <c r="A856" s="72" t="s">
        <v>2098</v>
      </c>
      <c r="B856" s="74" t="s">
        <v>2825</v>
      </c>
      <c r="C856" s="74" t="s">
        <v>2626</v>
      </c>
      <c r="D856" s="56" t="s">
        <v>142</v>
      </c>
      <c r="E856" s="78" t="s">
        <v>2406</v>
      </c>
      <c r="F856" s="76" t="s">
        <v>145</v>
      </c>
      <c r="G856" s="77"/>
      <c r="H856" s="77"/>
      <c r="I856" s="78" t="s">
        <v>2879</v>
      </c>
      <c r="J856" s="57" t="s">
        <v>150</v>
      </c>
      <c r="K856" s="77"/>
      <c r="L856" s="77"/>
      <c r="M856" s="77"/>
      <c r="N856" s="77"/>
      <c r="O856" s="78" t="s">
        <v>2406</v>
      </c>
      <c r="P856" s="79" t="s">
        <v>2317</v>
      </c>
      <c r="Q856" s="80">
        <v>413422.69</v>
      </c>
      <c r="R856" s="78" t="s">
        <v>2406</v>
      </c>
      <c r="S856" s="72" t="s">
        <v>2395</v>
      </c>
      <c r="T856" s="56" t="s">
        <v>142</v>
      </c>
      <c r="U856" s="72" t="s">
        <v>2395</v>
      </c>
      <c r="V856" s="52"/>
    </row>
    <row r="857" spans="1:22" ht="153" x14ac:dyDescent="0.2">
      <c r="A857" s="72" t="s">
        <v>2098</v>
      </c>
      <c r="B857" s="74" t="s">
        <v>32</v>
      </c>
      <c r="C857" s="74" t="s">
        <v>2627</v>
      </c>
      <c r="D857" s="56" t="s">
        <v>142</v>
      </c>
      <c r="E857" s="78" t="s">
        <v>2406</v>
      </c>
      <c r="F857" s="76" t="s">
        <v>145</v>
      </c>
      <c r="G857" s="77"/>
      <c r="H857" s="77"/>
      <c r="I857" s="78" t="s">
        <v>133</v>
      </c>
      <c r="J857" s="57" t="s">
        <v>150</v>
      </c>
      <c r="K857" s="77"/>
      <c r="L857" s="77"/>
      <c r="M857" s="77"/>
      <c r="N857" s="77"/>
      <c r="O857" s="78" t="s">
        <v>2406</v>
      </c>
      <c r="P857" s="79" t="s">
        <v>2318</v>
      </c>
      <c r="Q857" s="80">
        <v>2317235.92</v>
      </c>
      <c r="R857" s="78" t="s">
        <v>2406</v>
      </c>
      <c r="S857" s="72" t="s">
        <v>2396</v>
      </c>
      <c r="T857" s="56" t="s">
        <v>142</v>
      </c>
      <c r="U857" s="72" t="s">
        <v>2396</v>
      </c>
      <c r="V857" s="52"/>
    </row>
    <row r="858" spans="1:22" ht="142.80000000000001" x14ac:dyDescent="0.2">
      <c r="A858" s="72" t="s">
        <v>2098</v>
      </c>
      <c r="B858" s="74" t="s">
        <v>2826</v>
      </c>
      <c r="C858" s="74" t="s">
        <v>2628</v>
      </c>
      <c r="D858" s="56" t="s">
        <v>142</v>
      </c>
      <c r="E858" s="78" t="s">
        <v>2406</v>
      </c>
      <c r="F858" s="76" t="s">
        <v>145</v>
      </c>
      <c r="G858" s="77"/>
      <c r="H858" s="77"/>
      <c r="I858" s="78" t="s">
        <v>2949</v>
      </c>
      <c r="J858" s="57" t="s">
        <v>150</v>
      </c>
      <c r="K858" s="77"/>
      <c r="L858" s="77"/>
      <c r="M858" s="77"/>
      <c r="N858" s="77"/>
      <c r="O858" s="78" t="s">
        <v>2406</v>
      </c>
      <c r="P858" s="79" t="s">
        <v>2319</v>
      </c>
      <c r="Q858" s="80">
        <v>413785.59999999998</v>
      </c>
      <c r="R858" s="78" t="s">
        <v>2406</v>
      </c>
      <c r="S858" s="72" t="s">
        <v>2395</v>
      </c>
      <c r="T858" s="56" t="s">
        <v>142</v>
      </c>
      <c r="U858" s="72" t="s">
        <v>2395</v>
      </c>
      <c r="V858" s="52"/>
    </row>
    <row r="859" spans="1:22" ht="40.799999999999997" x14ac:dyDescent="0.2">
      <c r="A859" s="72" t="s">
        <v>2098</v>
      </c>
      <c r="B859" s="74" t="s">
        <v>2827</v>
      </c>
      <c r="C859" s="74" t="s">
        <v>2629</v>
      </c>
      <c r="D859" s="56" t="s">
        <v>142</v>
      </c>
      <c r="E859" s="78" t="s">
        <v>2406</v>
      </c>
      <c r="F859" s="76" t="s">
        <v>145</v>
      </c>
      <c r="G859" s="77"/>
      <c r="H859" s="77"/>
      <c r="I859" s="78" t="s">
        <v>2950</v>
      </c>
      <c r="J859" s="57" t="s">
        <v>150</v>
      </c>
      <c r="K859" s="77"/>
      <c r="L859" s="77"/>
      <c r="M859" s="77"/>
      <c r="N859" s="77"/>
      <c r="O859" s="78" t="s">
        <v>2406</v>
      </c>
      <c r="P859" s="79" t="s">
        <v>2320</v>
      </c>
      <c r="Q859" s="80">
        <v>414449.54</v>
      </c>
      <c r="R859" s="78" t="s">
        <v>2406</v>
      </c>
      <c r="S859" s="72" t="s">
        <v>2395</v>
      </c>
      <c r="T859" s="56" t="s">
        <v>142</v>
      </c>
      <c r="U859" s="72" t="s">
        <v>2395</v>
      </c>
      <c r="V859" s="52"/>
    </row>
    <row r="860" spans="1:22" ht="153" x14ac:dyDescent="0.2">
      <c r="A860" s="72" t="s">
        <v>2098</v>
      </c>
      <c r="B860" s="74" t="s">
        <v>2692</v>
      </c>
      <c r="C860" s="74" t="s">
        <v>2630</v>
      </c>
      <c r="D860" s="56" t="s">
        <v>142</v>
      </c>
      <c r="E860" s="78" t="s">
        <v>2406</v>
      </c>
      <c r="F860" s="76" t="s">
        <v>145</v>
      </c>
      <c r="G860" s="77"/>
      <c r="H860" s="77"/>
      <c r="I860" s="78" t="s">
        <v>2951</v>
      </c>
      <c r="J860" s="57" t="s">
        <v>150</v>
      </c>
      <c r="K860" s="77"/>
      <c r="L860" s="77"/>
      <c r="M860" s="77"/>
      <c r="N860" s="77"/>
      <c r="O860" s="78" t="s">
        <v>2406</v>
      </c>
      <c r="P860" s="79" t="s">
        <v>2321</v>
      </c>
      <c r="Q860" s="80">
        <v>1691486.62</v>
      </c>
      <c r="R860" s="78" t="s">
        <v>2406</v>
      </c>
      <c r="S860" s="72" t="s">
        <v>2396</v>
      </c>
      <c r="T860" s="56" t="s">
        <v>142</v>
      </c>
      <c r="U860" s="72" t="s">
        <v>2396</v>
      </c>
      <c r="V860" s="52"/>
    </row>
    <row r="861" spans="1:22" ht="122.4" x14ac:dyDescent="0.2">
      <c r="A861" s="72" t="s">
        <v>2098</v>
      </c>
      <c r="B861" s="74" t="s">
        <v>2828</v>
      </c>
      <c r="C861" s="74" t="s">
        <v>2631</v>
      </c>
      <c r="D861" s="56" t="s">
        <v>142</v>
      </c>
      <c r="E861" s="78" t="s">
        <v>2406</v>
      </c>
      <c r="F861" s="76" t="s">
        <v>145</v>
      </c>
      <c r="G861" s="77"/>
      <c r="H861" s="77"/>
      <c r="I861" s="78" t="s">
        <v>2908</v>
      </c>
      <c r="J861" s="57" t="s">
        <v>150</v>
      </c>
      <c r="K861" s="77"/>
      <c r="L861" s="77"/>
      <c r="M861" s="77"/>
      <c r="N861" s="77"/>
      <c r="O861" s="78" t="s">
        <v>2406</v>
      </c>
      <c r="P861" s="79" t="s">
        <v>2322</v>
      </c>
      <c r="Q861" s="80">
        <v>4500878.63</v>
      </c>
      <c r="R861" s="78" t="s">
        <v>2406</v>
      </c>
      <c r="S861" s="72" t="s">
        <v>2396</v>
      </c>
      <c r="T861" s="56" t="s">
        <v>142</v>
      </c>
      <c r="U861" s="72" t="s">
        <v>2396</v>
      </c>
      <c r="V861" s="52"/>
    </row>
    <row r="862" spans="1:22" ht="102" x14ac:dyDescent="0.2">
      <c r="A862" s="72" t="s">
        <v>2098</v>
      </c>
      <c r="B862" s="74" t="s">
        <v>2829</v>
      </c>
      <c r="C862" s="74" t="s">
        <v>2632</v>
      </c>
      <c r="D862" s="56" t="s">
        <v>142</v>
      </c>
      <c r="E862" s="78" t="s">
        <v>2406</v>
      </c>
      <c r="F862" s="76" t="s">
        <v>145</v>
      </c>
      <c r="G862" s="77"/>
      <c r="H862" s="77"/>
      <c r="I862" s="78" t="s">
        <v>2933</v>
      </c>
      <c r="J862" s="57" t="s">
        <v>150</v>
      </c>
      <c r="K862" s="77"/>
      <c r="L862" s="77"/>
      <c r="M862" s="77"/>
      <c r="N862" s="77"/>
      <c r="O862" s="78" t="s">
        <v>2406</v>
      </c>
      <c r="P862" s="79" t="s">
        <v>2323</v>
      </c>
      <c r="Q862" s="80">
        <v>1094748.24</v>
      </c>
      <c r="R862" s="78" t="s">
        <v>2406</v>
      </c>
      <c r="S862" s="72" t="s">
        <v>2395</v>
      </c>
      <c r="T862" s="56" t="s">
        <v>142</v>
      </c>
      <c r="U862" s="72" t="s">
        <v>2395</v>
      </c>
      <c r="V862" s="52"/>
    </row>
    <row r="863" spans="1:22" ht="71.400000000000006" x14ac:dyDescent="0.2">
      <c r="A863" s="72" t="s">
        <v>2098</v>
      </c>
      <c r="B863" s="74" t="s">
        <v>2830</v>
      </c>
      <c r="C863" s="74" t="s">
        <v>2633</v>
      </c>
      <c r="D863" s="56" t="s">
        <v>142</v>
      </c>
      <c r="E863" s="78" t="s">
        <v>2406</v>
      </c>
      <c r="F863" s="76" t="s">
        <v>145</v>
      </c>
      <c r="G863" s="77"/>
      <c r="H863" s="77"/>
      <c r="I863" s="78" t="s">
        <v>1380</v>
      </c>
      <c r="J863" s="57" t="s">
        <v>150</v>
      </c>
      <c r="K863" s="77"/>
      <c r="L863" s="77"/>
      <c r="M863" s="77"/>
      <c r="N863" s="77"/>
      <c r="O863" s="78" t="s">
        <v>2406</v>
      </c>
      <c r="P863" s="79" t="s">
        <v>2324</v>
      </c>
      <c r="Q863" s="80">
        <v>1187297.56</v>
      </c>
      <c r="R863" s="78" t="s">
        <v>2406</v>
      </c>
      <c r="S863" s="72" t="s">
        <v>2395</v>
      </c>
      <c r="T863" s="56" t="s">
        <v>142</v>
      </c>
      <c r="U863" s="72" t="s">
        <v>2395</v>
      </c>
      <c r="V863" s="52"/>
    </row>
    <row r="864" spans="1:22" ht="51" x14ac:dyDescent="0.2">
      <c r="A864" s="72" t="s">
        <v>2098</v>
      </c>
      <c r="B864" s="74" t="s">
        <v>32</v>
      </c>
      <c r="C864" s="74" t="s">
        <v>2634</v>
      </c>
      <c r="D864" s="56" t="s">
        <v>142</v>
      </c>
      <c r="E864" s="78" t="s">
        <v>2406</v>
      </c>
      <c r="F864" s="76" t="s">
        <v>145</v>
      </c>
      <c r="G864" s="77"/>
      <c r="H864" s="77"/>
      <c r="I864" s="78" t="s">
        <v>2952</v>
      </c>
      <c r="J864" s="57" t="s">
        <v>150</v>
      </c>
      <c r="K864" s="77"/>
      <c r="L864" s="77"/>
      <c r="M864" s="77"/>
      <c r="N864" s="77"/>
      <c r="O864" s="78" t="s">
        <v>2406</v>
      </c>
      <c r="P864" s="79" t="s">
        <v>2325</v>
      </c>
      <c r="Q864" s="80">
        <v>859790.93</v>
      </c>
      <c r="R864" s="78" t="s">
        <v>2406</v>
      </c>
      <c r="S864" s="72" t="s">
        <v>2395</v>
      </c>
      <c r="T864" s="56" t="s">
        <v>142</v>
      </c>
      <c r="U864" s="72" t="s">
        <v>2395</v>
      </c>
      <c r="V864" s="52"/>
    </row>
    <row r="865" spans="1:22" ht="40.799999999999997" x14ac:dyDescent="0.2">
      <c r="A865" s="72" t="s">
        <v>2098</v>
      </c>
      <c r="B865" s="74" t="s">
        <v>2765</v>
      </c>
      <c r="C865" s="74" t="s">
        <v>2635</v>
      </c>
      <c r="D865" s="56" t="s">
        <v>142</v>
      </c>
      <c r="E865" s="78" t="s">
        <v>2406</v>
      </c>
      <c r="F865" s="76" t="s">
        <v>145</v>
      </c>
      <c r="G865" s="77"/>
      <c r="H865" s="77"/>
      <c r="I865" s="78" t="s">
        <v>2926</v>
      </c>
      <c r="J865" s="57" t="s">
        <v>150</v>
      </c>
      <c r="K865" s="77"/>
      <c r="L865" s="77"/>
      <c r="M865" s="77"/>
      <c r="N865" s="77"/>
      <c r="O865" s="78" t="s">
        <v>2406</v>
      </c>
      <c r="P865" s="79" t="s">
        <v>2326</v>
      </c>
      <c r="Q865" s="80">
        <v>765274.3</v>
      </c>
      <c r="R865" s="78" t="s">
        <v>2406</v>
      </c>
      <c r="S865" s="72" t="s">
        <v>2395</v>
      </c>
      <c r="T865" s="56" t="s">
        <v>142</v>
      </c>
      <c r="U865" s="72" t="s">
        <v>2395</v>
      </c>
      <c r="V865" s="52"/>
    </row>
    <row r="866" spans="1:22" ht="61.2" x14ac:dyDescent="0.2">
      <c r="A866" s="72" t="s">
        <v>2098</v>
      </c>
      <c r="B866" s="74" t="s">
        <v>2691</v>
      </c>
      <c r="C866" s="74" t="s">
        <v>2636</v>
      </c>
      <c r="D866" s="56" t="s">
        <v>142</v>
      </c>
      <c r="E866" s="78" t="s">
        <v>2406</v>
      </c>
      <c r="F866" s="76" t="s">
        <v>145</v>
      </c>
      <c r="G866" s="77"/>
      <c r="H866" s="77"/>
      <c r="I866" s="78" t="s">
        <v>2953</v>
      </c>
      <c r="J866" s="57" t="s">
        <v>150</v>
      </c>
      <c r="K866" s="77"/>
      <c r="L866" s="77"/>
      <c r="M866" s="77"/>
      <c r="N866" s="77"/>
      <c r="O866" s="78" t="s">
        <v>2406</v>
      </c>
      <c r="P866" s="79" t="s">
        <v>2327</v>
      </c>
      <c r="Q866" s="80">
        <v>663007.06000000006</v>
      </c>
      <c r="R866" s="78" t="s">
        <v>2406</v>
      </c>
      <c r="S866" s="72" t="s">
        <v>2395</v>
      </c>
      <c r="T866" s="56" t="s">
        <v>142</v>
      </c>
      <c r="U866" s="72" t="s">
        <v>2395</v>
      </c>
      <c r="V866" s="52"/>
    </row>
    <row r="867" spans="1:22" ht="153" x14ac:dyDescent="0.2">
      <c r="A867" s="72" t="s">
        <v>2098</v>
      </c>
      <c r="B867" s="74" t="s">
        <v>2692</v>
      </c>
      <c r="C867" s="74" t="s">
        <v>2637</v>
      </c>
      <c r="D867" s="56" t="s">
        <v>142</v>
      </c>
      <c r="E867" s="78" t="s">
        <v>2406</v>
      </c>
      <c r="F867" s="76" t="s">
        <v>145</v>
      </c>
      <c r="G867" s="77"/>
      <c r="H867" s="77"/>
      <c r="I867" s="78" t="s">
        <v>2954</v>
      </c>
      <c r="J867" s="57" t="s">
        <v>150</v>
      </c>
      <c r="K867" s="77"/>
      <c r="L867" s="77"/>
      <c r="M867" s="77"/>
      <c r="N867" s="77"/>
      <c r="O867" s="78" t="s">
        <v>2406</v>
      </c>
      <c r="P867" s="79" t="s">
        <v>2328</v>
      </c>
      <c r="Q867" s="80">
        <v>795573.49</v>
      </c>
      <c r="R867" s="78" t="s">
        <v>2406</v>
      </c>
      <c r="S867" s="72" t="s">
        <v>2395</v>
      </c>
      <c r="T867" s="56" t="s">
        <v>142</v>
      </c>
      <c r="U867" s="72" t="s">
        <v>2395</v>
      </c>
      <c r="V867" s="52"/>
    </row>
    <row r="868" spans="1:22" ht="51" x14ac:dyDescent="0.2">
      <c r="A868" s="72" t="s">
        <v>2098</v>
      </c>
      <c r="B868" s="74" t="s">
        <v>2831</v>
      </c>
      <c r="C868" s="74" t="s">
        <v>2638</v>
      </c>
      <c r="D868" s="56" t="s">
        <v>142</v>
      </c>
      <c r="E868" s="78" t="s">
        <v>2406</v>
      </c>
      <c r="F868" s="76" t="s">
        <v>145</v>
      </c>
      <c r="G868" s="77"/>
      <c r="H868" s="77"/>
      <c r="I868" s="77" t="s">
        <v>2929</v>
      </c>
      <c r="J868" s="57" t="s">
        <v>150</v>
      </c>
      <c r="K868" s="77"/>
      <c r="L868" s="77"/>
      <c r="M868" s="77"/>
      <c r="N868" s="77"/>
      <c r="O868" s="78" t="s">
        <v>2406</v>
      </c>
      <c r="P868" s="79" t="s">
        <v>2329</v>
      </c>
      <c r="Q868" s="80">
        <v>592998.31999999995</v>
      </c>
      <c r="R868" s="78" t="s">
        <v>2406</v>
      </c>
      <c r="S868" s="72" t="s">
        <v>2395</v>
      </c>
      <c r="T868" s="56" t="s">
        <v>142</v>
      </c>
      <c r="U868" s="72" t="s">
        <v>2395</v>
      </c>
      <c r="V868" s="52"/>
    </row>
    <row r="869" spans="1:22" ht="81.599999999999994" x14ac:dyDescent="0.2">
      <c r="A869" s="72" t="s">
        <v>2098</v>
      </c>
      <c r="B869" s="74" t="s">
        <v>32</v>
      </c>
      <c r="C869" s="74" t="s">
        <v>2639</v>
      </c>
      <c r="D869" s="56" t="s">
        <v>142</v>
      </c>
      <c r="E869" s="78" t="s">
        <v>2406</v>
      </c>
      <c r="F869" s="76" t="s">
        <v>145</v>
      </c>
      <c r="G869" s="77"/>
      <c r="H869" s="77"/>
      <c r="I869" s="77" t="s">
        <v>2929</v>
      </c>
      <c r="J869" s="57" t="s">
        <v>150</v>
      </c>
      <c r="K869" s="77"/>
      <c r="L869" s="77"/>
      <c r="M869" s="77"/>
      <c r="N869" s="77"/>
      <c r="O869" s="78" t="s">
        <v>2406</v>
      </c>
      <c r="P869" s="79" t="s">
        <v>2330</v>
      </c>
      <c r="Q869" s="80">
        <v>1367005</v>
      </c>
      <c r="R869" s="78" t="s">
        <v>2406</v>
      </c>
      <c r="S869" s="72" t="s">
        <v>2395</v>
      </c>
      <c r="T869" s="56" t="s">
        <v>142</v>
      </c>
      <c r="U869" s="72" t="s">
        <v>2395</v>
      </c>
      <c r="V869" s="52"/>
    </row>
    <row r="870" spans="1:22" ht="71.400000000000006" x14ac:dyDescent="0.2">
      <c r="A870" s="72" t="s">
        <v>2098</v>
      </c>
      <c r="B870" s="74" t="s">
        <v>2832</v>
      </c>
      <c r="C870" s="74" t="s">
        <v>2640</v>
      </c>
      <c r="D870" s="56" t="s">
        <v>142</v>
      </c>
      <c r="E870" s="78" t="s">
        <v>2406</v>
      </c>
      <c r="F870" s="76" t="s">
        <v>145</v>
      </c>
      <c r="G870" s="77"/>
      <c r="H870" s="77"/>
      <c r="I870" s="77" t="s">
        <v>2955</v>
      </c>
      <c r="J870" s="57" t="s">
        <v>150</v>
      </c>
      <c r="K870" s="77"/>
      <c r="L870" s="77"/>
      <c r="M870" s="77"/>
      <c r="N870" s="77"/>
      <c r="O870" s="78" t="s">
        <v>2406</v>
      </c>
      <c r="P870" s="79" t="s">
        <v>2331</v>
      </c>
      <c r="Q870" s="80">
        <v>703448.28</v>
      </c>
      <c r="R870" s="78" t="s">
        <v>2406</v>
      </c>
      <c r="S870" s="72" t="s">
        <v>2395</v>
      </c>
      <c r="T870" s="56" t="s">
        <v>142</v>
      </c>
      <c r="U870" s="72" t="s">
        <v>2395</v>
      </c>
      <c r="V870" s="52"/>
    </row>
    <row r="871" spans="1:22" ht="20.399999999999999" x14ac:dyDescent="0.2">
      <c r="A871" s="72" t="s">
        <v>2098</v>
      </c>
      <c r="B871" s="74" t="s">
        <v>2723</v>
      </c>
      <c r="C871" s="74" t="s">
        <v>2641</v>
      </c>
      <c r="D871" s="56" t="s">
        <v>142</v>
      </c>
      <c r="E871" s="78" t="s">
        <v>2406</v>
      </c>
      <c r="F871" s="76" t="s">
        <v>145</v>
      </c>
      <c r="G871" s="77"/>
      <c r="H871" s="77"/>
      <c r="I871" s="78" t="s">
        <v>2893</v>
      </c>
      <c r="J871" s="57" t="s">
        <v>150</v>
      </c>
      <c r="K871" s="77"/>
      <c r="L871" s="77"/>
      <c r="M871" s="77"/>
      <c r="N871" s="77"/>
      <c r="O871" s="78" t="s">
        <v>2406</v>
      </c>
      <c r="P871" s="79" t="s">
        <v>2332</v>
      </c>
      <c r="Q871" s="80">
        <v>414445.21</v>
      </c>
      <c r="R871" s="78" t="s">
        <v>2406</v>
      </c>
      <c r="S871" s="72" t="s">
        <v>2395</v>
      </c>
      <c r="T871" s="56" t="s">
        <v>142</v>
      </c>
      <c r="U871" s="72" t="s">
        <v>2395</v>
      </c>
      <c r="V871" s="52"/>
    </row>
    <row r="872" spans="1:22" ht="142.80000000000001" x14ac:dyDescent="0.2">
      <c r="A872" s="72" t="s">
        <v>2098</v>
      </c>
      <c r="B872" s="74" t="s">
        <v>2833</v>
      </c>
      <c r="C872" s="74" t="s">
        <v>2642</v>
      </c>
      <c r="D872" s="56" t="s">
        <v>142</v>
      </c>
      <c r="E872" s="78" t="s">
        <v>2406</v>
      </c>
      <c r="F872" s="76" t="s">
        <v>145</v>
      </c>
      <c r="G872" s="77"/>
      <c r="H872" s="77"/>
      <c r="I872" s="77" t="s">
        <v>2922</v>
      </c>
      <c r="J872" s="57" t="s">
        <v>150</v>
      </c>
      <c r="K872" s="77"/>
      <c r="L872" s="77"/>
      <c r="M872" s="77"/>
      <c r="N872" s="77"/>
      <c r="O872" s="78" t="s">
        <v>2406</v>
      </c>
      <c r="P872" s="79" t="s">
        <v>2333</v>
      </c>
      <c r="Q872" s="80">
        <v>1243221.48</v>
      </c>
      <c r="R872" s="78" t="s">
        <v>2406</v>
      </c>
      <c r="S872" s="72" t="s">
        <v>2395</v>
      </c>
      <c r="T872" s="56" t="s">
        <v>142</v>
      </c>
      <c r="U872" s="72" t="s">
        <v>2395</v>
      </c>
      <c r="V872" s="52"/>
    </row>
    <row r="873" spans="1:22" ht="102" x14ac:dyDescent="0.2">
      <c r="A873" s="72" t="s">
        <v>2098</v>
      </c>
      <c r="B873" s="73" t="s">
        <v>2774</v>
      </c>
      <c r="C873" s="74" t="s">
        <v>2643</v>
      </c>
      <c r="D873" s="56" t="s">
        <v>142</v>
      </c>
      <c r="E873" s="78" t="s">
        <v>2406</v>
      </c>
      <c r="F873" s="76" t="s">
        <v>145</v>
      </c>
      <c r="G873" s="77"/>
      <c r="H873" s="77"/>
      <c r="I873" s="78" t="s">
        <v>2932</v>
      </c>
      <c r="J873" s="57" t="s">
        <v>150</v>
      </c>
      <c r="K873" s="77"/>
      <c r="L873" s="77"/>
      <c r="M873" s="77"/>
      <c r="N873" s="77"/>
      <c r="O873" s="78" t="s">
        <v>2406</v>
      </c>
      <c r="P873" s="79" t="s">
        <v>2334</v>
      </c>
      <c r="Q873" s="80">
        <v>1315813.6399999999</v>
      </c>
      <c r="R873" s="78" t="s">
        <v>2406</v>
      </c>
      <c r="S873" s="72" t="s">
        <v>2395</v>
      </c>
      <c r="T873" s="56" t="s">
        <v>142</v>
      </c>
      <c r="U873" s="72" t="s">
        <v>2395</v>
      </c>
      <c r="V873" s="52"/>
    </row>
    <row r="874" spans="1:22" ht="61.2" x14ac:dyDescent="0.2">
      <c r="A874" s="72" t="s">
        <v>2098</v>
      </c>
      <c r="B874" s="73" t="s">
        <v>2834</v>
      </c>
      <c r="C874" s="74" t="s">
        <v>2644</v>
      </c>
      <c r="D874" s="56" t="s">
        <v>142</v>
      </c>
      <c r="E874" s="78" t="s">
        <v>2406</v>
      </c>
      <c r="F874" s="76" t="s">
        <v>145</v>
      </c>
      <c r="G874" s="77"/>
      <c r="H874" s="77"/>
      <c r="I874" s="78" t="s">
        <v>2932</v>
      </c>
      <c r="J874" s="57" t="s">
        <v>150</v>
      </c>
      <c r="K874" s="77"/>
      <c r="L874" s="77"/>
      <c r="M874" s="77"/>
      <c r="N874" s="77"/>
      <c r="O874" s="78" t="s">
        <v>2406</v>
      </c>
      <c r="P874" s="79" t="s">
        <v>2335</v>
      </c>
      <c r="Q874" s="80">
        <v>1315541.03</v>
      </c>
      <c r="R874" s="78" t="s">
        <v>2406</v>
      </c>
      <c r="S874" s="72" t="s">
        <v>2395</v>
      </c>
      <c r="T874" s="56" t="s">
        <v>142</v>
      </c>
      <c r="U874" s="72" t="s">
        <v>2395</v>
      </c>
      <c r="V874" s="52"/>
    </row>
    <row r="875" spans="1:22" ht="30.6" x14ac:dyDescent="0.2">
      <c r="A875" s="72" t="s">
        <v>2098</v>
      </c>
      <c r="B875" s="74" t="s">
        <v>2835</v>
      </c>
      <c r="C875" s="74" t="s">
        <v>2645</v>
      </c>
      <c r="D875" s="56" t="s">
        <v>142</v>
      </c>
      <c r="E875" s="78" t="s">
        <v>2406</v>
      </c>
      <c r="F875" s="76" t="s">
        <v>145</v>
      </c>
      <c r="G875" s="77"/>
      <c r="H875" s="77"/>
      <c r="I875" s="78" t="s">
        <v>2956</v>
      </c>
      <c r="J875" s="57" t="s">
        <v>150</v>
      </c>
      <c r="K875" s="77"/>
      <c r="L875" s="77"/>
      <c r="M875" s="77"/>
      <c r="N875" s="77"/>
      <c r="O875" s="78" t="s">
        <v>2406</v>
      </c>
      <c r="P875" s="79" t="s">
        <v>2336</v>
      </c>
      <c r="Q875" s="80">
        <v>1596200.13</v>
      </c>
      <c r="R875" s="78" t="s">
        <v>2406</v>
      </c>
      <c r="S875" s="72" t="s">
        <v>2395</v>
      </c>
      <c r="T875" s="56" t="s">
        <v>142</v>
      </c>
      <c r="U875" s="72" t="s">
        <v>2395</v>
      </c>
      <c r="V875" s="52"/>
    </row>
    <row r="876" spans="1:22" ht="102" x14ac:dyDescent="0.2">
      <c r="A876" s="72" t="s">
        <v>2098</v>
      </c>
      <c r="B876" s="74" t="s">
        <v>2691</v>
      </c>
      <c r="C876" s="74" t="s">
        <v>2646</v>
      </c>
      <c r="D876" s="56" t="s">
        <v>142</v>
      </c>
      <c r="E876" s="78" t="s">
        <v>2406</v>
      </c>
      <c r="F876" s="76" t="s">
        <v>145</v>
      </c>
      <c r="G876" s="77"/>
      <c r="H876" s="77"/>
      <c r="I876" s="78" t="s">
        <v>2957</v>
      </c>
      <c r="J876" s="57" t="s">
        <v>150</v>
      </c>
      <c r="K876" s="77"/>
      <c r="L876" s="77"/>
      <c r="M876" s="77"/>
      <c r="N876" s="77"/>
      <c r="O876" s="78" t="s">
        <v>2406</v>
      </c>
      <c r="P876" s="79" t="s">
        <v>2337</v>
      </c>
      <c r="Q876" s="80">
        <v>3065769.24</v>
      </c>
      <c r="R876" s="78" t="s">
        <v>2406</v>
      </c>
      <c r="S876" s="72" t="s">
        <v>2396</v>
      </c>
      <c r="T876" s="56" t="s">
        <v>142</v>
      </c>
      <c r="U876" s="72" t="s">
        <v>2396</v>
      </c>
      <c r="V876" s="52"/>
    </row>
    <row r="877" spans="1:22" ht="91.8" x14ac:dyDescent="0.2">
      <c r="A877" s="72" t="s">
        <v>2098</v>
      </c>
      <c r="B877" s="74" t="s">
        <v>2836</v>
      </c>
      <c r="C877" s="74" t="s">
        <v>2647</v>
      </c>
      <c r="D877" s="56" t="s">
        <v>142</v>
      </c>
      <c r="E877" s="78" t="s">
        <v>2406</v>
      </c>
      <c r="F877" s="76" t="s">
        <v>145</v>
      </c>
      <c r="G877" s="77"/>
      <c r="H877" s="77"/>
      <c r="I877" s="78" t="s">
        <v>2915</v>
      </c>
      <c r="J877" s="57" t="s">
        <v>150</v>
      </c>
      <c r="K877" s="77"/>
      <c r="L877" s="77"/>
      <c r="M877" s="77"/>
      <c r="N877" s="77"/>
      <c r="O877" s="78" t="s">
        <v>2406</v>
      </c>
      <c r="P877" s="79" t="s">
        <v>2338</v>
      </c>
      <c r="Q877" s="80">
        <v>1438700.62</v>
      </c>
      <c r="R877" s="78" t="s">
        <v>2406</v>
      </c>
      <c r="S877" s="72" t="s">
        <v>2395</v>
      </c>
      <c r="T877" s="56" t="s">
        <v>142</v>
      </c>
      <c r="U877" s="72" t="s">
        <v>2395</v>
      </c>
      <c r="V877" s="52"/>
    </row>
    <row r="878" spans="1:22" ht="51" x14ac:dyDescent="0.2">
      <c r="A878" s="72" t="s">
        <v>2098</v>
      </c>
      <c r="B878" s="74" t="s">
        <v>2691</v>
      </c>
      <c r="C878" s="74" t="s">
        <v>2648</v>
      </c>
      <c r="D878" s="56" t="s">
        <v>142</v>
      </c>
      <c r="E878" s="78" t="s">
        <v>2406</v>
      </c>
      <c r="F878" s="76" t="s">
        <v>145</v>
      </c>
      <c r="G878" s="77"/>
      <c r="H878" s="77"/>
      <c r="I878" s="77" t="s">
        <v>2958</v>
      </c>
      <c r="J878" s="57" t="s">
        <v>150</v>
      </c>
      <c r="K878" s="77"/>
      <c r="L878" s="77"/>
      <c r="M878" s="77"/>
      <c r="N878" s="77"/>
      <c r="O878" s="78" t="s">
        <v>2406</v>
      </c>
      <c r="P878" s="79" t="s">
        <v>2339</v>
      </c>
      <c r="Q878" s="80">
        <v>1094155.31</v>
      </c>
      <c r="R878" s="78" t="s">
        <v>2406</v>
      </c>
      <c r="S878" s="72" t="s">
        <v>2395</v>
      </c>
      <c r="T878" s="56" t="s">
        <v>142</v>
      </c>
      <c r="U878" s="72" t="s">
        <v>2395</v>
      </c>
      <c r="V878" s="52"/>
    </row>
    <row r="879" spans="1:22" ht="81.599999999999994" x14ac:dyDescent="0.2">
      <c r="A879" s="72" t="s">
        <v>2098</v>
      </c>
      <c r="B879" s="74" t="s">
        <v>2748</v>
      </c>
      <c r="C879" s="74" t="s">
        <v>2649</v>
      </c>
      <c r="D879" s="56" t="s">
        <v>142</v>
      </c>
      <c r="E879" s="78" t="s">
        <v>2406</v>
      </c>
      <c r="F879" s="76" t="s">
        <v>145</v>
      </c>
      <c r="G879" s="77"/>
      <c r="H879" s="77"/>
      <c r="I879" s="78" t="s">
        <v>2863</v>
      </c>
      <c r="J879" s="57" t="s">
        <v>150</v>
      </c>
      <c r="K879" s="77"/>
      <c r="L879" s="77"/>
      <c r="M879" s="77"/>
      <c r="N879" s="77"/>
      <c r="O879" s="78" t="s">
        <v>2406</v>
      </c>
      <c r="P879" s="79" t="s">
        <v>2340</v>
      </c>
      <c r="Q879" s="80">
        <v>994694.69</v>
      </c>
      <c r="R879" s="78" t="s">
        <v>2406</v>
      </c>
      <c r="S879" s="72" t="s">
        <v>2395</v>
      </c>
      <c r="T879" s="56" t="s">
        <v>142</v>
      </c>
      <c r="U879" s="72" t="s">
        <v>2395</v>
      </c>
      <c r="V879" s="52"/>
    </row>
    <row r="880" spans="1:22" ht="51" x14ac:dyDescent="0.2">
      <c r="A880" s="72" t="s">
        <v>2098</v>
      </c>
      <c r="B880" s="74" t="s">
        <v>2787</v>
      </c>
      <c r="C880" s="74" t="s">
        <v>2650</v>
      </c>
      <c r="D880" s="56" t="s">
        <v>142</v>
      </c>
      <c r="E880" s="78" t="s">
        <v>2406</v>
      </c>
      <c r="F880" s="76" t="s">
        <v>145</v>
      </c>
      <c r="G880" s="77"/>
      <c r="H880" s="77"/>
      <c r="I880" s="77" t="s">
        <v>2959</v>
      </c>
      <c r="J880" s="57" t="s">
        <v>150</v>
      </c>
      <c r="K880" s="77"/>
      <c r="L880" s="77"/>
      <c r="M880" s="77"/>
      <c r="N880" s="77"/>
      <c r="O880" s="78" t="s">
        <v>2406</v>
      </c>
      <c r="P880" s="79" t="s">
        <v>2341</v>
      </c>
      <c r="Q880" s="80">
        <v>1036127.91</v>
      </c>
      <c r="R880" s="78" t="s">
        <v>2406</v>
      </c>
      <c r="S880" s="72" t="s">
        <v>2395</v>
      </c>
      <c r="T880" s="56" t="s">
        <v>142</v>
      </c>
      <c r="U880" s="72" t="s">
        <v>2395</v>
      </c>
      <c r="V880" s="52"/>
    </row>
    <row r="881" spans="1:22" ht="51" x14ac:dyDescent="0.2">
      <c r="A881" s="72" t="s">
        <v>2098</v>
      </c>
      <c r="B881" s="74" t="s">
        <v>2837</v>
      </c>
      <c r="C881" s="74" t="s">
        <v>2651</v>
      </c>
      <c r="D881" s="56" t="s">
        <v>142</v>
      </c>
      <c r="E881" s="78" t="s">
        <v>2406</v>
      </c>
      <c r="F881" s="76" t="s">
        <v>145</v>
      </c>
      <c r="G881" s="77"/>
      <c r="H881" s="77"/>
      <c r="I881" s="78" t="s">
        <v>2863</v>
      </c>
      <c r="J881" s="57" t="s">
        <v>150</v>
      </c>
      <c r="K881" s="77"/>
      <c r="L881" s="77"/>
      <c r="M881" s="77"/>
      <c r="N881" s="77"/>
      <c r="O881" s="78" t="s">
        <v>2406</v>
      </c>
      <c r="P881" s="79" t="s">
        <v>2342</v>
      </c>
      <c r="Q881" s="80">
        <v>2059722.85</v>
      </c>
      <c r="R881" s="78" t="s">
        <v>2406</v>
      </c>
      <c r="S881" s="72" t="s">
        <v>2396</v>
      </c>
      <c r="T881" s="56" t="s">
        <v>142</v>
      </c>
      <c r="U881" s="72" t="s">
        <v>2396</v>
      </c>
      <c r="V881" s="52"/>
    </row>
    <row r="882" spans="1:22" ht="71.400000000000006" x14ac:dyDescent="0.2">
      <c r="A882" s="72" t="s">
        <v>2098</v>
      </c>
      <c r="B882" s="74" t="s">
        <v>2838</v>
      </c>
      <c r="C882" s="74" t="s">
        <v>2652</v>
      </c>
      <c r="D882" s="56" t="s">
        <v>142</v>
      </c>
      <c r="E882" s="78" t="s">
        <v>2406</v>
      </c>
      <c r="F882" s="76" t="s">
        <v>145</v>
      </c>
      <c r="G882" s="77"/>
      <c r="H882" s="77"/>
      <c r="I882" s="77" t="s">
        <v>2902</v>
      </c>
      <c r="J882" s="57" t="s">
        <v>150</v>
      </c>
      <c r="K882" s="77"/>
      <c r="L882" s="77"/>
      <c r="M882" s="77"/>
      <c r="N882" s="77"/>
      <c r="O882" s="78" t="s">
        <v>2406</v>
      </c>
      <c r="P882" s="79" t="s">
        <v>2343</v>
      </c>
      <c r="Q882" s="80">
        <v>2486241.69</v>
      </c>
      <c r="R882" s="78" t="s">
        <v>2406</v>
      </c>
      <c r="S882" s="72" t="s">
        <v>2396</v>
      </c>
      <c r="T882" s="56" t="s">
        <v>142</v>
      </c>
      <c r="U882" s="72" t="s">
        <v>2396</v>
      </c>
      <c r="V882" s="52"/>
    </row>
    <row r="883" spans="1:22" ht="61.2" x14ac:dyDescent="0.2">
      <c r="A883" s="72" t="s">
        <v>2098</v>
      </c>
      <c r="B883" s="74" t="s">
        <v>2839</v>
      </c>
      <c r="C883" s="74" t="s">
        <v>2653</v>
      </c>
      <c r="D883" s="56" t="s">
        <v>142</v>
      </c>
      <c r="E883" s="78" t="s">
        <v>2406</v>
      </c>
      <c r="F883" s="76" t="s">
        <v>145</v>
      </c>
      <c r="G883" s="77"/>
      <c r="H883" s="77"/>
      <c r="I883" s="77" t="s">
        <v>2955</v>
      </c>
      <c r="J883" s="57" t="s">
        <v>150</v>
      </c>
      <c r="K883" s="77"/>
      <c r="L883" s="77"/>
      <c r="M883" s="77"/>
      <c r="N883" s="77"/>
      <c r="O883" s="78" t="s">
        <v>2406</v>
      </c>
      <c r="P883" s="79" t="s">
        <v>2344</v>
      </c>
      <c r="Q883" s="80">
        <v>1077582.19</v>
      </c>
      <c r="R883" s="78" t="s">
        <v>2406</v>
      </c>
      <c r="S883" s="72" t="s">
        <v>2395</v>
      </c>
      <c r="T883" s="56" t="s">
        <v>142</v>
      </c>
      <c r="U883" s="72" t="s">
        <v>2395</v>
      </c>
      <c r="V883" s="52"/>
    </row>
    <row r="884" spans="1:22" ht="112.2" x14ac:dyDescent="0.2">
      <c r="A884" s="72" t="s">
        <v>2098</v>
      </c>
      <c r="B884" s="73" t="s">
        <v>32</v>
      </c>
      <c r="C884" s="74" t="s">
        <v>2654</v>
      </c>
      <c r="D884" s="56" t="s">
        <v>142</v>
      </c>
      <c r="E884" s="78" t="s">
        <v>2406</v>
      </c>
      <c r="F884" s="76" t="s">
        <v>145</v>
      </c>
      <c r="G884" s="77"/>
      <c r="H884" s="77"/>
      <c r="I884" s="78" t="s">
        <v>2931</v>
      </c>
      <c r="J884" s="57" t="s">
        <v>150</v>
      </c>
      <c r="K884" s="77"/>
      <c r="L884" s="77"/>
      <c r="M884" s="77"/>
      <c r="N884" s="77"/>
      <c r="O884" s="78" t="s">
        <v>2406</v>
      </c>
      <c r="P884" s="79" t="s">
        <v>2345</v>
      </c>
      <c r="Q884" s="80">
        <v>497347.36</v>
      </c>
      <c r="R884" s="78" t="s">
        <v>2406</v>
      </c>
      <c r="S884" s="72" t="s">
        <v>2395</v>
      </c>
      <c r="T884" s="56" t="s">
        <v>142</v>
      </c>
      <c r="U884" s="72" t="s">
        <v>2395</v>
      </c>
      <c r="V884" s="52"/>
    </row>
    <row r="885" spans="1:22" ht="102" x14ac:dyDescent="0.2">
      <c r="A885" s="72" t="s">
        <v>2098</v>
      </c>
      <c r="B885" s="74" t="s">
        <v>2840</v>
      </c>
      <c r="C885" s="74" t="s">
        <v>2655</v>
      </c>
      <c r="D885" s="56" t="s">
        <v>142</v>
      </c>
      <c r="E885" s="78" t="s">
        <v>2406</v>
      </c>
      <c r="F885" s="76" t="s">
        <v>145</v>
      </c>
      <c r="G885" s="77"/>
      <c r="H885" s="77"/>
      <c r="I885" s="78" t="s">
        <v>2960</v>
      </c>
      <c r="J885" s="57" t="s">
        <v>150</v>
      </c>
      <c r="K885" s="77"/>
      <c r="L885" s="77"/>
      <c r="M885" s="77"/>
      <c r="N885" s="77"/>
      <c r="O885" s="78" t="s">
        <v>2406</v>
      </c>
      <c r="P885" s="79" t="s">
        <v>2346</v>
      </c>
      <c r="Q885" s="80">
        <v>2493078.39</v>
      </c>
      <c r="R885" s="78" t="s">
        <v>2406</v>
      </c>
      <c r="S885" s="72" t="s">
        <v>2396</v>
      </c>
      <c r="T885" s="56" t="s">
        <v>142</v>
      </c>
      <c r="U885" s="72" t="s">
        <v>2396</v>
      </c>
      <c r="V885" s="52"/>
    </row>
    <row r="886" spans="1:22" ht="102" x14ac:dyDescent="0.2">
      <c r="A886" s="72" t="s">
        <v>2098</v>
      </c>
      <c r="B886" s="73" t="s">
        <v>2841</v>
      </c>
      <c r="C886" s="74" t="s">
        <v>2656</v>
      </c>
      <c r="D886" s="56" t="s">
        <v>142</v>
      </c>
      <c r="E886" s="78" t="s">
        <v>2406</v>
      </c>
      <c r="F886" s="76" t="s">
        <v>145</v>
      </c>
      <c r="G886" s="77"/>
      <c r="H886" s="77"/>
      <c r="I886" s="78" t="s">
        <v>2932</v>
      </c>
      <c r="J886" s="57" t="s">
        <v>150</v>
      </c>
      <c r="K886" s="77"/>
      <c r="L886" s="77"/>
      <c r="M886" s="77"/>
      <c r="N886" s="77"/>
      <c r="O886" s="78" t="s">
        <v>2406</v>
      </c>
      <c r="P886" s="79" t="s">
        <v>2347</v>
      </c>
      <c r="Q886" s="80">
        <v>326118.01</v>
      </c>
      <c r="R886" s="78" t="s">
        <v>2406</v>
      </c>
      <c r="S886" s="72" t="s">
        <v>2395</v>
      </c>
      <c r="T886" s="56" t="s">
        <v>142</v>
      </c>
      <c r="U886" s="72" t="s">
        <v>2395</v>
      </c>
      <c r="V886" s="52"/>
    </row>
    <row r="887" spans="1:22" ht="61.2" x14ac:dyDescent="0.2">
      <c r="A887" s="72" t="s">
        <v>2098</v>
      </c>
      <c r="B887" s="74" t="s">
        <v>2842</v>
      </c>
      <c r="C887" s="74" t="s">
        <v>2657</v>
      </c>
      <c r="D887" s="56" t="s">
        <v>142</v>
      </c>
      <c r="E887" s="78" t="s">
        <v>2406</v>
      </c>
      <c r="F887" s="76" t="s">
        <v>145</v>
      </c>
      <c r="G887" s="77"/>
      <c r="H887" s="77"/>
      <c r="I887" s="78" t="s">
        <v>2938</v>
      </c>
      <c r="J887" s="57" t="s">
        <v>150</v>
      </c>
      <c r="K887" s="77"/>
      <c r="L887" s="77"/>
      <c r="M887" s="77"/>
      <c r="N887" s="77"/>
      <c r="O887" s="78" t="s">
        <v>2406</v>
      </c>
      <c r="P887" s="79" t="s">
        <v>2348</v>
      </c>
      <c r="Q887" s="80">
        <v>331564.96999999997</v>
      </c>
      <c r="R887" s="78" t="s">
        <v>2406</v>
      </c>
      <c r="S887" s="72" t="s">
        <v>2395</v>
      </c>
      <c r="T887" s="56" t="s">
        <v>142</v>
      </c>
      <c r="U887" s="72" t="s">
        <v>2395</v>
      </c>
      <c r="V887" s="52"/>
    </row>
    <row r="888" spans="1:22" ht="132.6" x14ac:dyDescent="0.2">
      <c r="A888" s="72" t="s">
        <v>2098</v>
      </c>
      <c r="B888" s="74" t="s">
        <v>2759</v>
      </c>
      <c r="C888" s="74" t="s">
        <v>2658</v>
      </c>
      <c r="D888" s="56" t="s">
        <v>142</v>
      </c>
      <c r="E888" s="78" t="s">
        <v>2406</v>
      </c>
      <c r="F888" s="76" t="s">
        <v>145</v>
      </c>
      <c r="G888" s="77"/>
      <c r="H888" s="77"/>
      <c r="I888" s="78" t="s">
        <v>2947</v>
      </c>
      <c r="J888" s="57" t="s">
        <v>150</v>
      </c>
      <c r="K888" s="77"/>
      <c r="L888" s="77"/>
      <c r="M888" s="77"/>
      <c r="N888" s="77"/>
      <c r="O888" s="78" t="s">
        <v>2406</v>
      </c>
      <c r="P888" s="79" t="s">
        <v>2349</v>
      </c>
      <c r="Q888" s="80">
        <v>1119031.28</v>
      </c>
      <c r="R888" s="78" t="s">
        <v>2406</v>
      </c>
      <c r="S888" s="72" t="s">
        <v>2395</v>
      </c>
      <c r="T888" s="56" t="s">
        <v>142</v>
      </c>
      <c r="U888" s="72" t="s">
        <v>2395</v>
      </c>
      <c r="V888" s="52"/>
    </row>
    <row r="889" spans="1:22" ht="51" x14ac:dyDescent="0.2">
      <c r="A889" s="72" t="s">
        <v>2098</v>
      </c>
      <c r="B889" s="74" t="s">
        <v>2723</v>
      </c>
      <c r="C889" s="74" t="s">
        <v>2659</v>
      </c>
      <c r="D889" s="56" t="s">
        <v>142</v>
      </c>
      <c r="E889" s="78" t="s">
        <v>2406</v>
      </c>
      <c r="F889" s="76" t="s">
        <v>145</v>
      </c>
      <c r="G889" s="77"/>
      <c r="H889" s="77"/>
      <c r="I889" s="78" t="s">
        <v>133</v>
      </c>
      <c r="J889" s="57" t="s">
        <v>150</v>
      </c>
      <c r="K889" s="77"/>
      <c r="L889" s="77"/>
      <c r="M889" s="77"/>
      <c r="N889" s="77"/>
      <c r="O889" s="78" t="s">
        <v>2406</v>
      </c>
      <c r="P889" s="79" t="s">
        <v>2350</v>
      </c>
      <c r="Q889" s="80">
        <v>413358.87</v>
      </c>
      <c r="R889" s="78" t="s">
        <v>2406</v>
      </c>
      <c r="S889" s="72" t="s">
        <v>2395</v>
      </c>
      <c r="T889" s="56" t="s">
        <v>142</v>
      </c>
      <c r="U889" s="72" t="s">
        <v>2395</v>
      </c>
      <c r="V889" s="52"/>
    </row>
    <row r="890" spans="1:22" ht="51" x14ac:dyDescent="0.2">
      <c r="A890" s="72" t="s">
        <v>2098</v>
      </c>
      <c r="B890" s="74" t="s">
        <v>2692</v>
      </c>
      <c r="C890" s="74" t="s">
        <v>2660</v>
      </c>
      <c r="D890" s="56" t="s">
        <v>142</v>
      </c>
      <c r="E890" s="78" t="s">
        <v>2406</v>
      </c>
      <c r="F890" s="76" t="s">
        <v>145</v>
      </c>
      <c r="G890" s="77"/>
      <c r="H890" s="77"/>
      <c r="I890" s="77" t="s">
        <v>2961</v>
      </c>
      <c r="J890" s="57" t="s">
        <v>150</v>
      </c>
      <c r="K890" s="77"/>
      <c r="L890" s="77"/>
      <c r="M890" s="77"/>
      <c r="N890" s="77"/>
      <c r="O890" s="78" t="s">
        <v>2406</v>
      </c>
      <c r="P890" s="79" t="s">
        <v>2351</v>
      </c>
      <c r="Q890" s="80">
        <v>1160463.73</v>
      </c>
      <c r="R890" s="78" t="s">
        <v>2406</v>
      </c>
      <c r="S890" s="72" t="s">
        <v>2395</v>
      </c>
      <c r="T890" s="56" t="s">
        <v>142</v>
      </c>
      <c r="U890" s="72" t="s">
        <v>2395</v>
      </c>
      <c r="V890" s="52"/>
    </row>
    <row r="891" spans="1:22" ht="132.6" x14ac:dyDescent="0.2">
      <c r="A891" s="72" t="s">
        <v>2098</v>
      </c>
      <c r="B891" s="74" t="s">
        <v>2719</v>
      </c>
      <c r="C891" s="74" t="s">
        <v>2661</v>
      </c>
      <c r="D891" s="56" t="s">
        <v>142</v>
      </c>
      <c r="E891" s="78" t="s">
        <v>2406</v>
      </c>
      <c r="F891" s="76" t="s">
        <v>145</v>
      </c>
      <c r="G891" s="77"/>
      <c r="H891" s="77"/>
      <c r="I891" s="78" t="s">
        <v>2962</v>
      </c>
      <c r="J891" s="57" t="s">
        <v>150</v>
      </c>
      <c r="K891" s="77"/>
      <c r="L891" s="77"/>
      <c r="M891" s="77"/>
      <c r="N891" s="77"/>
      <c r="O891" s="78" t="s">
        <v>2406</v>
      </c>
      <c r="P891" s="79" t="s">
        <v>2352</v>
      </c>
      <c r="Q891" s="80">
        <v>1134443.02</v>
      </c>
      <c r="R891" s="78" t="s">
        <v>2406</v>
      </c>
      <c r="S891" s="72" t="s">
        <v>2395</v>
      </c>
      <c r="T891" s="56" t="s">
        <v>142</v>
      </c>
      <c r="U891" s="72" t="s">
        <v>2395</v>
      </c>
      <c r="V891" s="52"/>
    </row>
    <row r="892" spans="1:22" ht="51" x14ac:dyDescent="0.2">
      <c r="A892" s="72" t="s">
        <v>2098</v>
      </c>
      <c r="B892" s="74" t="s">
        <v>2843</v>
      </c>
      <c r="C892" s="74" t="s">
        <v>2662</v>
      </c>
      <c r="D892" s="56" t="s">
        <v>142</v>
      </c>
      <c r="E892" s="78" t="s">
        <v>2407</v>
      </c>
      <c r="F892" s="76" t="s">
        <v>145</v>
      </c>
      <c r="G892" s="77"/>
      <c r="H892" s="77"/>
      <c r="I892" s="78" t="s">
        <v>2896</v>
      </c>
      <c r="J892" s="57" t="s">
        <v>150</v>
      </c>
      <c r="K892" s="77"/>
      <c r="L892" s="77"/>
      <c r="M892" s="77"/>
      <c r="N892" s="77"/>
      <c r="O892" s="78" t="s">
        <v>2407</v>
      </c>
      <c r="P892" s="79" t="s">
        <v>2353</v>
      </c>
      <c r="Q892" s="80">
        <v>2068533.95</v>
      </c>
      <c r="R892" s="78" t="s">
        <v>2407</v>
      </c>
      <c r="S892" s="72" t="s">
        <v>2397</v>
      </c>
      <c r="T892" s="56" t="s">
        <v>142</v>
      </c>
      <c r="U892" s="72" t="s">
        <v>2397</v>
      </c>
      <c r="V892" s="52"/>
    </row>
    <row r="893" spans="1:22" ht="102" x14ac:dyDescent="0.2">
      <c r="A893" s="72" t="s">
        <v>2098</v>
      </c>
      <c r="B893" s="74" t="s">
        <v>2844</v>
      </c>
      <c r="C893" s="74" t="s">
        <v>2663</v>
      </c>
      <c r="D893" s="56" t="s">
        <v>142</v>
      </c>
      <c r="E893" s="78" t="s">
        <v>2407</v>
      </c>
      <c r="F893" s="76" t="s">
        <v>145</v>
      </c>
      <c r="G893" s="77"/>
      <c r="H893" s="77"/>
      <c r="I893" s="78" t="s">
        <v>1400</v>
      </c>
      <c r="J893" s="57" t="s">
        <v>150</v>
      </c>
      <c r="K893" s="77"/>
      <c r="L893" s="77"/>
      <c r="M893" s="77"/>
      <c r="N893" s="77"/>
      <c r="O893" s="78" t="s">
        <v>2407</v>
      </c>
      <c r="P893" s="79" t="s">
        <v>2354</v>
      </c>
      <c r="Q893" s="80">
        <v>1409141.57</v>
      </c>
      <c r="R893" s="78" t="s">
        <v>2407</v>
      </c>
      <c r="S893" s="72" t="s">
        <v>2398</v>
      </c>
      <c r="T893" s="56" t="s">
        <v>142</v>
      </c>
      <c r="U893" s="72" t="s">
        <v>2398</v>
      </c>
      <c r="V893" s="52"/>
    </row>
    <row r="894" spans="1:22" ht="71.400000000000006" x14ac:dyDescent="0.2">
      <c r="A894" s="72" t="s">
        <v>2098</v>
      </c>
      <c r="B894" s="74" t="s">
        <v>377</v>
      </c>
      <c r="C894" s="74" t="s">
        <v>2664</v>
      </c>
      <c r="D894" s="56" t="s">
        <v>142</v>
      </c>
      <c r="E894" s="78" t="s">
        <v>2407</v>
      </c>
      <c r="F894" s="76" t="s">
        <v>145</v>
      </c>
      <c r="G894" s="77"/>
      <c r="H894" s="77"/>
      <c r="I894" s="78" t="s">
        <v>2963</v>
      </c>
      <c r="J894" s="57" t="s">
        <v>150</v>
      </c>
      <c r="K894" s="77"/>
      <c r="L894" s="77"/>
      <c r="M894" s="77"/>
      <c r="N894" s="77"/>
      <c r="O894" s="78" t="s">
        <v>2407</v>
      </c>
      <c r="P894" s="79" t="s">
        <v>2355</v>
      </c>
      <c r="Q894" s="80">
        <v>2519848.06</v>
      </c>
      <c r="R894" s="78" t="s">
        <v>2407</v>
      </c>
      <c r="S894" s="72" t="s">
        <v>2397</v>
      </c>
      <c r="T894" s="56" t="s">
        <v>142</v>
      </c>
      <c r="U894" s="72" t="s">
        <v>2397</v>
      </c>
      <c r="V894" s="52"/>
    </row>
    <row r="895" spans="1:22" ht="40.799999999999997" x14ac:dyDescent="0.2">
      <c r="A895" s="72" t="s">
        <v>2098</v>
      </c>
      <c r="B895" s="74" t="s">
        <v>2826</v>
      </c>
      <c r="C895" s="74" t="s">
        <v>2665</v>
      </c>
      <c r="D895" s="56" t="s">
        <v>142</v>
      </c>
      <c r="E895" s="78" t="s">
        <v>2407</v>
      </c>
      <c r="F895" s="76" t="s">
        <v>145</v>
      </c>
      <c r="G895" s="77"/>
      <c r="H895" s="77"/>
      <c r="I895" s="78" t="s">
        <v>2949</v>
      </c>
      <c r="J895" s="57" t="s">
        <v>150</v>
      </c>
      <c r="K895" s="77"/>
      <c r="L895" s="77"/>
      <c r="M895" s="77"/>
      <c r="N895" s="77"/>
      <c r="O895" s="78" t="s">
        <v>2407</v>
      </c>
      <c r="P895" s="79" t="s">
        <v>2356</v>
      </c>
      <c r="Q895" s="80">
        <v>165517.03</v>
      </c>
      <c r="R895" s="78" t="s">
        <v>2407</v>
      </c>
      <c r="S895" s="72" t="s">
        <v>2398</v>
      </c>
      <c r="T895" s="56" t="s">
        <v>142</v>
      </c>
      <c r="U895" s="72" t="s">
        <v>2398</v>
      </c>
      <c r="V895" s="52"/>
    </row>
    <row r="896" spans="1:22" ht="132.6" x14ac:dyDescent="0.2">
      <c r="A896" s="72" t="s">
        <v>2098</v>
      </c>
      <c r="B896" s="74" t="s">
        <v>2762</v>
      </c>
      <c r="C896" s="74" t="s">
        <v>2666</v>
      </c>
      <c r="D896" s="56" t="s">
        <v>142</v>
      </c>
      <c r="E896" s="78" t="s">
        <v>2407</v>
      </c>
      <c r="F896" s="76" t="s">
        <v>145</v>
      </c>
      <c r="G896" s="77"/>
      <c r="H896" s="77"/>
      <c r="I896" s="78" t="s">
        <v>1351</v>
      </c>
      <c r="J896" s="57" t="s">
        <v>150</v>
      </c>
      <c r="K896" s="77"/>
      <c r="L896" s="77"/>
      <c r="M896" s="77"/>
      <c r="N896" s="77"/>
      <c r="O896" s="78" t="s">
        <v>2407</v>
      </c>
      <c r="P896" s="79" t="s">
        <v>2357</v>
      </c>
      <c r="Q896" s="80">
        <v>4310336.66</v>
      </c>
      <c r="R896" s="78" t="s">
        <v>2407</v>
      </c>
      <c r="S896" s="72" t="s">
        <v>2397</v>
      </c>
      <c r="T896" s="56" t="s">
        <v>142</v>
      </c>
      <c r="U896" s="72" t="s">
        <v>2397</v>
      </c>
      <c r="V896" s="52"/>
    </row>
    <row r="897" spans="1:22" ht="163.19999999999999" x14ac:dyDescent="0.2">
      <c r="A897" s="72" t="s">
        <v>2098</v>
      </c>
      <c r="B897" s="74" t="s">
        <v>2774</v>
      </c>
      <c r="C897" s="74" t="s">
        <v>2667</v>
      </c>
      <c r="D897" s="56" t="s">
        <v>142</v>
      </c>
      <c r="E897" s="78" t="s">
        <v>2407</v>
      </c>
      <c r="F897" s="76" t="s">
        <v>145</v>
      </c>
      <c r="G897" s="77"/>
      <c r="H897" s="77"/>
      <c r="I897" s="78" t="s">
        <v>2950</v>
      </c>
      <c r="J897" s="57" t="s">
        <v>150</v>
      </c>
      <c r="K897" s="77"/>
      <c r="L897" s="77"/>
      <c r="M897" s="77"/>
      <c r="N897" s="77"/>
      <c r="O897" s="78" t="s">
        <v>2407</v>
      </c>
      <c r="P897" s="79" t="s">
        <v>2358</v>
      </c>
      <c r="Q897" s="80">
        <v>414449.07</v>
      </c>
      <c r="R897" s="78" t="s">
        <v>2407</v>
      </c>
      <c r="S897" s="72" t="s">
        <v>2398</v>
      </c>
      <c r="T897" s="56" t="s">
        <v>142</v>
      </c>
      <c r="U897" s="72" t="s">
        <v>2398</v>
      </c>
      <c r="V897" s="52"/>
    </row>
    <row r="898" spans="1:22" ht="30.6" x14ac:dyDescent="0.2">
      <c r="A898" s="72" t="s">
        <v>2098</v>
      </c>
      <c r="B898" s="74" t="s">
        <v>2845</v>
      </c>
      <c r="C898" s="74" t="s">
        <v>2668</v>
      </c>
      <c r="D898" s="56" t="s">
        <v>142</v>
      </c>
      <c r="E898" s="78" t="s">
        <v>2407</v>
      </c>
      <c r="F898" s="76" t="s">
        <v>145</v>
      </c>
      <c r="G898" s="77"/>
      <c r="H898" s="77"/>
      <c r="I898" s="78" t="s">
        <v>2891</v>
      </c>
      <c r="J898" s="57" t="s">
        <v>150</v>
      </c>
      <c r="K898" s="77"/>
      <c r="L898" s="77"/>
      <c r="M898" s="77"/>
      <c r="N898" s="77"/>
      <c r="O898" s="78" t="s">
        <v>2407</v>
      </c>
      <c r="P898" s="79" t="s">
        <v>2359</v>
      </c>
      <c r="Q898" s="80">
        <v>953249.17</v>
      </c>
      <c r="R898" s="78" t="s">
        <v>2407</v>
      </c>
      <c r="S898" s="72" t="s">
        <v>2398</v>
      </c>
      <c r="T898" s="56" t="s">
        <v>142</v>
      </c>
      <c r="U898" s="72" t="s">
        <v>2398</v>
      </c>
      <c r="V898" s="52"/>
    </row>
    <row r="899" spans="1:22" ht="40.799999999999997" x14ac:dyDescent="0.2">
      <c r="A899" s="72" t="s">
        <v>2098</v>
      </c>
      <c r="B899" s="74" t="s">
        <v>2804</v>
      </c>
      <c r="C899" s="74" t="s">
        <v>2669</v>
      </c>
      <c r="D899" s="56" t="s">
        <v>142</v>
      </c>
      <c r="E899" s="78" t="s">
        <v>2407</v>
      </c>
      <c r="F899" s="76" t="s">
        <v>145</v>
      </c>
      <c r="G899" s="77"/>
      <c r="H899" s="77"/>
      <c r="I899" s="78" t="s">
        <v>2933</v>
      </c>
      <c r="J899" s="57" t="s">
        <v>150</v>
      </c>
      <c r="K899" s="77"/>
      <c r="L899" s="77"/>
      <c r="M899" s="77"/>
      <c r="N899" s="77"/>
      <c r="O899" s="78" t="s">
        <v>2407</v>
      </c>
      <c r="P899" s="79" t="s">
        <v>2360</v>
      </c>
      <c r="Q899" s="80">
        <v>600808.5</v>
      </c>
      <c r="R899" s="78" t="s">
        <v>2407</v>
      </c>
      <c r="S899" s="72" t="s">
        <v>2398</v>
      </c>
      <c r="T899" s="56" t="s">
        <v>142</v>
      </c>
      <c r="U899" s="72" t="s">
        <v>2398</v>
      </c>
      <c r="V899" s="52"/>
    </row>
    <row r="900" spans="1:22" ht="163.19999999999999" x14ac:dyDescent="0.2">
      <c r="A900" s="72" t="s">
        <v>2098</v>
      </c>
      <c r="B900" s="74" t="s">
        <v>2846</v>
      </c>
      <c r="C900" s="74" t="s">
        <v>2670</v>
      </c>
      <c r="D900" s="56" t="s">
        <v>142</v>
      </c>
      <c r="E900" s="78" t="s">
        <v>2407</v>
      </c>
      <c r="F900" s="76" t="s">
        <v>145</v>
      </c>
      <c r="G900" s="77"/>
      <c r="H900" s="77"/>
      <c r="I900" s="78" t="s">
        <v>2964</v>
      </c>
      <c r="J900" s="57" t="s">
        <v>150</v>
      </c>
      <c r="K900" s="77"/>
      <c r="L900" s="77"/>
      <c r="M900" s="77"/>
      <c r="N900" s="77"/>
      <c r="O900" s="78" t="s">
        <v>2407</v>
      </c>
      <c r="P900" s="79" t="s">
        <v>2361</v>
      </c>
      <c r="Q900" s="80">
        <v>2155172.2000000002</v>
      </c>
      <c r="R900" s="78" t="s">
        <v>2407</v>
      </c>
      <c r="S900" s="72" t="s">
        <v>2397</v>
      </c>
      <c r="T900" s="56" t="s">
        <v>142</v>
      </c>
      <c r="U900" s="72" t="s">
        <v>2397</v>
      </c>
      <c r="V900" s="52"/>
    </row>
    <row r="901" spans="1:22" ht="142.80000000000001" x14ac:dyDescent="0.2">
      <c r="A901" s="72" t="s">
        <v>2098</v>
      </c>
      <c r="B901" s="74" t="s">
        <v>2786</v>
      </c>
      <c r="C901" s="74" t="s">
        <v>2671</v>
      </c>
      <c r="D901" s="56" t="s">
        <v>142</v>
      </c>
      <c r="E901" s="78" t="s">
        <v>2407</v>
      </c>
      <c r="F901" s="76" t="s">
        <v>145</v>
      </c>
      <c r="G901" s="77"/>
      <c r="H901" s="77"/>
      <c r="I901" s="78" t="s">
        <v>1703</v>
      </c>
      <c r="J901" s="57" t="s">
        <v>150</v>
      </c>
      <c r="K901" s="77"/>
      <c r="L901" s="77"/>
      <c r="M901" s="77"/>
      <c r="N901" s="77"/>
      <c r="O901" s="78" t="s">
        <v>2407</v>
      </c>
      <c r="P901" s="79" t="s">
        <v>2362</v>
      </c>
      <c r="Q901" s="80">
        <v>621681.94999999995</v>
      </c>
      <c r="R901" s="78" t="s">
        <v>2407</v>
      </c>
      <c r="S901" s="72" t="s">
        <v>2398</v>
      </c>
      <c r="T901" s="56" t="s">
        <v>142</v>
      </c>
      <c r="U901" s="72" t="s">
        <v>2398</v>
      </c>
      <c r="V901" s="52"/>
    </row>
    <row r="902" spans="1:22" ht="132.6" x14ac:dyDescent="0.2">
      <c r="A902" s="72" t="s">
        <v>2098</v>
      </c>
      <c r="B902" s="74" t="s">
        <v>2692</v>
      </c>
      <c r="C902" s="74" t="s">
        <v>2672</v>
      </c>
      <c r="D902" s="56" t="s">
        <v>142</v>
      </c>
      <c r="E902" s="78" t="s">
        <v>2407</v>
      </c>
      <c r="F902" s="76" t="s">
        <v>145</v>
      </c>
      <c r="G902" s="77"/>
      <c r="H902" s="77"/>
      <c r="I902" s="78" t="s">
        <v>1716</v>
      </c>
      <c r="J902" s="57" t="s">
        <v>150</v>
      </c>
      <c r="K902" s="77"/>
      <c r="L902" s="77"/>
      <c r="M902" s="77"/>
      <c r="N902" s="77"/>
      <c r="O902" s="78" t="s">
        <v>2407</v>
      </c>
      <c r="P902" s="79" t="s">
        <v>2363</v>
      </c>
      <c r="Q902" s="80">
        <v>2072272.32</v>
      </c>
      <c r="R902" s="78" t="s">
        <v>2407</v>
      </c>
      <c r="S902" s="72" t="s">
        <v>2397</v>
      </c>
      <c r="T902" s="56" t="s">
        <v>142</v>
      </c>
      <c r="U902" s="72" t="s">
        <v>2397</v>
      </c>
      <c r="V902" s="52"/>
    </row>
    <row r="903" spans="1:22" ht="122.4" x14ac:dyDescent="0.2">
      <c r="A903" s="72" t="s">
        <v>2098</v>
      </c>
      <c r="B903" s="74" t="s">
        <v>2847</v>
      </c>
      <c r="C903" s="74" t="s">
        <v>2673</v>
      </c>
      <c r="D903" s="56" t="s">
        <v>142</v>
      </c>
      <c r="E903" s="78" t="s">
        <v>2407</v>
      </c>
      <c r="F903" s="76" t="s">
        <v>145</v>
      </c>
      <c r="G903" s="77"/>
      <c r="H903" s="77"/>
      <c r="I903" s="78" t="s">
        <v>119</v>
      </c>
      <c r="J903" s="57" t="s">
        <v>150</v>
      </c>
      <c r="K903" s="77"/>
      <c r="L903" s="77"/>
      <c r="M903" s="77"/>
      <c r="N903" s="77"/>
      <c r="O903" s="78" t="s">
        <v>2407</v>
      </c>
      <c r="P903" s="79" t="s">
        <v>2364</v>
      </c>
      <c r="Q903" s="80">
        <v>1740348.46</v>
      </c>
      <c r="R903" s="78" t="s">
        <v>2407</v>
      </c>
      <c r="S903" s="72" t="s">
        <v>2397</v>
      </c>
      <c r="T903" s="56" t="s">
        <v>142</v>
      </c>
      <c r="U903" s="72" t="s">
        <v>2397</v>
      </c>
      <c r="V903" s="52"/>
    </row>
    <row r="904" spans="1:22" ht="30.6" x14ac:dyDescent="0.2">
      <c r="A904" s="72" t="s">
        <v>2098</v>
      </c>
      <c r="B904" s="74" t="s">
        <v>2848</v>
      </c>
      <c r="C904" s="74" t="s">
        <v>2674</v>
      </c>
      <c r="D904" s="56" t="s">
        <v>142</v>
      </c>
      <c r="E904" s="78" t="s">
        <v>2407</v>
      </c>
      <c r="F904" s="76" t="s">
        <v>145</v>
      </c>
      <c r="G904" s="77"/>
      <c r="H904" s="77"/>
      <c r="I904" s="78" t="s">
        <v>2950</v>
      </c>
      <c r="J904" s="57" t="s">
        <v>150</v>
      </c>
      <c r="K904" s="77"/>
      <c r="L904" s="77"/>
      <c r="M904" s="77"/>
      <c r="N904" s="77"/>
      <c r="O904" s="78" t="s">
        <v>2407</v>
      </c>
      <c r="P904" s="79" t="s">
        <v>2365</v>
      </c>
      <c r="Q904" s="80">
        <v>786641.04</v>
      </c>
      <c r="R904" s="78" t="s">
        <v>2407</v>
      </c>
      <c r="S904" s="72" t="s">
        <v>2398</v>
      </c>
      <c r="T904" s="56" t="s">
        <v>142</v>
      </c>
      <c r="U904" s="72" t="s">
        <v>2398</v>
      </c>
      <c r="V904" s="52"/>
    </row>
    <row r="905" spans="1:22" ht="132.6" x14ac:dyDescent="0.2">
      <c r="A905" s="72" t="s">
        <v>2098</v>
      </c>
      <c r="B905" s="74" t="s">
        <v>2849</v>
      </c>
      <c r="C905" s="74" t="s">
        <v>2675</v>
      </c>
      <c r="D905" s="56" t="s">
        <v>142</v>
      </c>
      <c r="E905" s="78" t="s">
        <v>2407</v>
      </c>
      <c r="F905" s="76" t="s">
        <v>145</v>
      </c>
      <c r="G905" s="77"/>
      <c r="H905" s="77"/>
      <c r="I905" s="78" t="s">
        <v>2965</v>
      </c>
      <c r="J905" s="57" t="s">
        <v>150</v>
      </c>
      <c r="K905" s="77"/>
      <c r="L905" s="77"/>
      <c r="M905" s="77"/>
      <c r="N905" s="77"/>
      <c r="O905" s="78" t="s">
        <v>2407</v>
      </c>
      <c r="P905" s="79" t="s">
        <v>2366</v>
      </c>
      <c r="Q905" s="80">
        <v>2569558.88</v>
      </c>
      <c r="R905" s="78" t="s">
        <v>2407</v>
      </c>
      <c r="S905" s="72" t="s">
        <v>2397</v>
      </c>
      <c r="T905" s="56" t="s">
        <v>142</v>
      </c>
      <c r="U905" s="72" t="s">
        <v>2397</v>
      </c>
      <c r="V905" s="52"/>
    </row>
    <row r="906" spans="1:22" ht="122.4" x14ac:dyDescent="0.2">
      <c r="A906" s="72" t="s">
        <v>2098</v>
      </c>
      <c r="B906" s="74" t="s">
        <v>2765</v>
      </c>
      <c r="C906" s="74" t="s">
        <v>2676</v>
      </c>
      <c r="D906" s="56" t="s">
        <v>142</v>
      </c>
      <c r="E906" s="78" t="s">
        <v>2407</v>
      </c>
      <c r="F906" s="76" t="s">
        <v>145</v>
      </c>
      <c r="G906" s="77"/>
      <c r="H906" s="77"/>
      <c r="I906" s="77" t="s">
        <v>2922</v>
      </c>
      <c r="J906" s="57" t="s">
        <v>150</v>
      </c>
      <c r="K906" s="77"/>
      <c r="L906" s="77"/>
      <c r="M906" s="77"/>
      <c r="N906" s="77"/>
      <c r="O906" s="78" t="s">
        <v>2407</v>
      </c>
      <c r="P906" s="79" t="s">
        <v>2367</v>
      </c>
      <c r="Q906" s="80">
        <v>2268904.85</v>
      </c>
      <c r="R906" s="78" t="s">
        <v>2407</v>
      </c>
      <c r="S906" s="72" t="s">
        <v>2397</v>
      </c>
      <c r="T906" s="56" t="s">
        <v>142</v>
      </c>
      <c r="U906" s="72" t="s">
        <v>2397</v>
      </c>
      <c r="V906" s="52"/>
    </row>
    <row r="907" spans="1:22" ht="112.2" x14ac:dyDescent="0.2">
      <c r="A907" s="72" t="s">
        <v>2098</v>
      </c>
      <c r="B907" s="74" t="s">
        <v>2726</v>
      </c>
      <c r="C907" s="74" t="s">
        <v>2677</v>
      </c>
      <c r="D907" s="56" t="s">
        <v>142</v>
      </c>
      <c r="E907" s="78" t="s">
        <v>2407</v>
      </c>
      <c r="F907" s="76" t="s">
        <v>145</v>
      </c>
      <c r="G907" s="77"/>
      <c r="H907" s="77"/>
      <c r="I907" s="78" t="s">
        <v>2966</v>
      </c>
      <c r="J907" s="57" t="s">
        <v>150</v>
      </c>
      <c r="K907" s="77"/>
      <c r="L907" s="77"/>
      <c r="M907" s="77"/>
      <c r="N907" s="77"/>
      <c r="O907" s="78" t="s">
        <v>2407</v>
      </c>
      <c r="P907" s="79" t="s">
        <v>2368</v>
      </c>
      <c r="Q907" s="80">
        <v>1993148.49</v>
      </c>
      <c r="R907" s="78" t="s">
        <v>2407</v>
      </c>
      <c r="S907" s="72" t="s">
        <v>2397</v>
      </c>
      <c r="T907" s="56" t="s">
        <v>142</v>
      </c>
      <c r="U907" s="72" t="s">
        <v>2397</v>
      </c>
      <c r="V907" s="52"/>
    </row>
    <row r="908" spans="1:22" ht="71.400000000000006" x14ac:dyDescent="0.2">
      <c r="A908" s="72" t="s">
        <v>2098</v>
      </c>
      <c r="B908" s="74" t="s">
        <v>2850</v>
      </c>
      <c r="C908" s="74" t="s">
        <v>2678</v>
      </c>
      <c r="D908" s="56" t="s">
        <v>142</v>
      </c>
      <c r="E908" s="78" t="s">
        <v>2407</v>
      </c>
      <c r="F908" s="76" t="s">
        <v>145</v>
      </c>
      <c r="G908" s="77"/>
      <c r="H908" s="77"/>
      <c r="I908" s="78" t="s">
        <v>2967</v>
      </c>
      <c r="J908" s="57" t="s">
        <v>150</v>
      </c>
      <c r="K908" s="77"/>
      <c r="L908" s="77"/>
      <c r="M908" s="77"/>
      <c r="N908" s="77"/>
      <c r="O908" s="78" t="s">
        <v>2407</v>
      </c>
      <c r="P908" s="79" t="s">
        <v>2369</v>
      </c>
      <c r="Q908" s="80">
        <v>3314449.65</v>
      </c>
      <c r="R908" s="78" t="s">
        <v>2407</v>
      </c>
      <c r="S908" s="72" t="s">
        <v>2397</v>
      </c>
      <c r="T908" s="56" t="s">
        <v>142</v>
      </c>
      <c r="U908" s="72" t="s">
        <v>2397</v>
      </c>
      <c r="V908" s="52"/>
    </row>
    <row r="909" spans="1:22" ht="40.799999999999997" x14ac:dyDescent="0.2">
      <c r="A909" s="72" t="s">
        <v>2098</v>
      </c>
      <c r="B909" s="74" t="s">
        <v>2692</v>
      </c>
      <c r="C909" s="74" t="s">
        <v>2679</v>
      </c>
      <c r="D909" s="56" t="s">
        <v>142</v>
      </c>
      <c r="E909" s="78" t="s">
        <v>2407</v>
      </c>
      <c r="F909" s="76" t="s">
        <v>145</v>
      </c>
      <c r="G909" s="77"/>
      <c r="H909" s="77"/>
      <c r="I909" s="78" t="s">
        <v>1326</v>
      </c>
      <c r="J909" s="57" t="s">
        <v>150</v>
      </c>
      <c r="K909" s="77"/>
      <c r="L909" s="77"/>
      <c r="M909" s="77"/>
      <c r="N909" s="77"/>
      <c r="O909" s="78" t="s">
        <v>2407</v>
      </c>
      <c r="P909" s="79" t="s">
        <v>2370</v>
      </c>
      <c r="Q909" s="80">
        <v>447336.49</v>
      </c>
      <c r="R909" s="78" t="s">
        <v>2407</v>
      </c>
      <c r="S909" s="72" t="s">
        <v>2398</v>
      </c>
      <c r="T909" s="56" t="s">
        <v>142</v>
      </c>
      <c r="U909" s="72" t="s">
        <v>2398</v>
      </c>
      <c r="V909" s="52"/>
    </row>
    <row r="910" spans="1:22" ht="112.2" x14ac:dyDescent="0.2">
      <c r="A910" s="72" t="s">
        <v>2098</v>
      </c>
      <c r="B910" s="74" t="s">
        <v>2851</v>
      </c>
      <c r="C910" s="74" t="s">
        <v>2680</v>
      </c>
      <c r="D910" s="56" t="s">
        <v>142</v>
      </c>
      <c r="E910" s="78" t="s">
        <v>2407</v>
      </c>
      <c r="F910" s="76" t="s">
        <v>145</v>
      </c>
      <c r="G910" s="77"/>
      <c r="H910" s="77"/>
      <c r="I910" s="78" t="s">
        <v>2920</v>
      </c>
      <c r="J910" s="57" t="s">
        <v>150</v>
      </c>
      <c r="K910" s="77"/>
      <c r="L910" s="77"/>
      <c r="M910" s="77"/>
      <c r="N910" s="77"/>
      <c r="O910" s="78" t="s">
        <v>2407</v>
      </c>
      <c r="P910" s="79" t="s">
        <v>2371</v>
      </c>
      <c r="Q910" s="80">
        <v>1132305.1599999999</v>
      </c>
      <c r="R910" s="78" t="s">
        <v>2407</v>
      </c>
      <c r="S910" s="72" t="s">
        <v>2398</v>
      </c>
      <c r="T910" s="56" t="s">
        <v>142</v>
      </c>
      <c r="U910" s="72" t="s">
        <v>2398</v>
      </c>
      <c r="V910" s="52"/>
    </row>
    <row r="911" spans="1:22" ht="20.399999999999999" x14ac:dyDescent="0.2">
      <c r="A911" s="72" t="s">
        <v>2098</v>
      </c>
      <c r="B911" s="74" t="s">
        <v>2687</v>
      </c>
      <c r="C911" s="74" t="s">
        <v>2681</v>
      </c>
      <c r="D911" s="56" t="s">
        <v>142</v>
      </c>
      <c r="E911" s="78" t="s">
        <v>2407</v>
      </c>
      <c r="F911" s="76" t="s">
        <v>145</v>
      </c>
      <c r="G911" s="77"/>
      <c r="H911" s="77"/>
      <c r="I911" s="78" t="s">
        <v>2968</v>
      </c>
      <c r="J911" s="57" t="s">
        <v>150</v>
      </c>
      <c r="K911" s="77"/>
      <c r="L911" s="77"/>
      <c r="M911" s="77"/>
      <c r="N911" s="77"/>
      <c r="O911" s="78" t="s">
        <v>2407</v>
      </c>
      <c r="P911" s="79" t="s">
        <v>2372</v>
      </c>
      <c r="Q911" s="80">
        <v>1010764.29</v>
      </c>
      <c r="R911" s="78" t="s">
        <v>2407</v>
      </c>
      <c r="S911" s="72" t="s">
        <v>2398</v>
      </c>
      <c r="T911" s="56" t="s">
        <v>142</v>
      </c>
      <c r="U911" s="72" t="s">
        <v>2398</v>
      </c>
      <c r="V911" s="52"/>
    </row>
    <row r="912" spans="1:22" ht="51" x14ac:dyDescent="0.2">
      <c r="A912" s="72" t="s">
        <v>2098</v>
      </c>
      <c r="B912" s="73" t="s">
        <v>2852</v>
      </c>
      <c r="C912" s="74" t="s">
        <v>2682</v>
      </c>
      <c r="D912" s="56" t="s">
        <v>142</v>
      </c>
      <c r="E912" s="78" t="s">
        <v>2407</v>
      </c>
      <c r="F912" s="76" t="s">
        <v>145</v>
      </c>
      <c r="G912" s="77"/>
      <c r="H912" s="77"/>
      <c r="I912" s="78" t="s">
        <v>2932</v>
      </c>
      <c r="J912" s="57" t="s">
        <v>150</v>
      </c>
      <c r="K912" s="77"/>
      <c r="L912" s="77"/>
      <c r="M912" s="77"/>
      <c r="N912" s="77"/>
      <c r="O912" s="78" t="s">
        <v>2407</v>
      </c>
      <c r="P912" s="79" t="s">
        <v>2373</v>
      </c>
      <c r="Q912" s="80">
        <v>989228.52</v>
      </c>
      <c r="R912" s="78" t="s">
        <v>2407</v>
      </c>
      <c r="S912" s="72" t="s">
        <v>2398</v>
      </c>
      <c r="T912" s="56" t="s">
        <v>142</v>
      </c>
      <c r="U912" s="72" t="s">
        <v>2398</v>
      </c>
      <c r="V912" s="52"/>
    </row>
    <row r="913" spans="1:22" ht="30.6" x14ac:dyDescent="0.2">
      <c r="A913" s="72" t="s">
        <v>2098</v>
      </c>
      <c r="B913" s="74" t="s">
        <v>2764</v>
      </c>
      <c r="C913" s="74" t="s">
        <v>2683</v>
      </c>
      <c r="D913" s="56" t="s">
        <v>142</v>
      </c>
      <c r="E913" s="78" t="s">
        <v>2407</v>
      </c>
      <c r="F913" s="76" t="s">
        <v>145</v>
      </c>
      <c r="G913" s="77"/>
      <c r="H913" s="77"/>
      <c r="I913" s="78" t="s">
        <v>2881</v>
      </c>
      <c r="J913" s="57" t="s">
        <v>150</v>
      </c>
      <c r="K913" s="77"/>
      <c r="L913" s="77"/>
      <c r="M913" s="77"/>
      <c r="N913" s="77"/>
      <c r="O913" s="78" t="s">
        <v>2407</v>
      </c>
      <c r="P913" s="79" t="s">
        <v>2374</v>
      </c>
      <c r="Q913" s="80">
        <v>662225.9</v>
      </c>
      <c r="R913" s="78" t="s">
        <v>2407</v>
      </c>
      <c r="S913" s="72" t="s">
        <v>2398</v>
      </c>
      <c r="T913" s="56" t="s">
        <v>142</v>
      </c>
      <c r="U913" s="72" t="s">
        <v>2398</v>
      </c>
      <c r="V913" s="52"/>
    </row>
    <row r="914" spans="1:22" ht="51" x14ac:dyDescent="0.2">
      <c r="A914" s="72" t="s">
        <v>2098</v>
      </c>
      <c r="B914" s="73" t="s">
        <v>2719</v>
      </c>
      <c r="C914" s="74" t="s">
        <v>2684</v>
      </c>
      <c r="D914" s="56" t="s">
        <v>142</v>
      </c>
      <c r="E914" s="78" t="s">
        <v>2407</v>
      </c>
      <c r="F914" s="76" t="s">
        <v>145</v>
      </c>
      <c r="G914" s="77"/>
      <c r="H914" s="77"/>
      <c r="I914" s="78" t="s">
        <v>2932</v>
      </c>
      <c r="J914" s="57" t="s">
        <v>150</v>
      </c>
      <c r="K914" s="77"/>
      <c r="L914" s="77"/>
      <c r="M914" s="77"/>
      <c r="N914" s="77"/>
      <c r="O914" s="78" t="s">
        <v>2407</v>
      </c>
      <c r="P914" s="79" t="s">
        <v>2375</v>
      </c>
      <c r="Q914" s="80">
        <v>1355757.05</v>
      </c>
      <c r="R914" s="78" t="s">
        <v>2407</v>
      </c>
      <c r="S914" s="72" t="s">
        <v>2398</v>
      </c>
      <c r="T914" s="56" t="s">
        <v>142</v>
      </c>
      <c r="U914" s="72" t="s">
        <v>2398</v>
      </c>
      <c r="V914" s="52"/>
    </row>
    <row r="915" spans="1:22" ht="71.400000000000006" x14ac:dyDescent="0.2">
      <c r="A915" s="72" t="s">
        <v>2098</v>
      </c>
      <c r="B915" s="74" t="s">
        <v>2853</v>
      </c>
      <c r="C915" s="74" t="s">
        <v>2685</v>
      </c>
      <c r="D915" s="56" t="s">
        <v>142</v>
      </c>
      <c r="E915" s="78" t="s">
        <v>2407</v>
      </c>
      <c r="F915" s="76" t="s">
        <v>145</v>
      </c>
      <c r="G915" s="77"/>
      <c r="H915" s="77"/>
      <c r="I915" s="78" t="s">
        <v>2969</v>
      </c>
      <c r="J915" s="57" t="s">
        <v>150</v>
      </c>
      <c r="K915" s="77"/>
      <c r="L915" s="77"/>
      <c r="M915" s="77"/>
      <c r="N915" s="77"/>
      <c r="O915" s="78" t="s">
        <v>2407</v>
      </c>
      <c r="P915" s="79" t="s">
        <v>2376</v>
      </c>
      <c r="Q915" s="80">
        <v>967655.44</v>
      </c>
      <c r="R915" s="78" t="s">
        <v>2407</v>
      </c>
      <c r="S915" s="72" t="s">
        <v>2398</v>
      </c>
      <c r="T915" s="56" t="s">
        <v>142</v>
      </c>
      <c r="U915" s="72" t="s">
        <v>2398</v>
      </c>
      <c r="V915" s="52"/>
    </row>
    <row r="916" spans="1:22" ht="61.2" x14ac:dyDescent="0.2">
      <c r="A916" s="72" t="s">
        <v>2098</v>
      </c>
      <c r="B916" s="74" t="s">
        <v>2691</v>
      </c>
      <c r="C916" s="74" t="s">
        <v>2686</v>
      </c>
      <c r="D916" s="56" t="s">
        <v>142</v>
      </c>
      <c r="E916" s="78" t="s">
        <v>2407</v>
      </c>
      <c r="F916" s="76" t="s">
        <v>145</v>
      </c>
      <c r="G916" s="77"/>
      <c r="H916" s="77"/>
      <c r="I916" s="57" t="s">
        <v>1326</v>
      </c>
      <c r="J916" s="57" t="s">
        <v>150</v>
      </c>
      <c r="K916" s="77"/>
      <c r="L916" s="77"/>
      <c r="M916" s="77"/>
      <c r="N916" s="77"/>
      <c r="O916" s="78" t="s">
        <v>2407</v>
      </c>
      <c r="P916" s="79" t="s">
        <v>2377</v>
      </c>
      <c r="Q916" s="80">
        <v>1326045.8899999999</v>
      </c>
      <c r="R916" s="78" t="s">
        <v>2407</v>
      </c>
      <c r="S916" s="72" t="s">
        <v>2398</v>
      </c>
      <c r="T916" s="56" t="s">
        <v>142</v>
      </c>
      <c r="U916" s="72" t="s">
        <v>2398</v>
      </c>
      <c r="V916" s="52"/>
    </row>
  </sheetData>
  <mergeCells count="24">
    <mergeCell ref="M5:N5"/>
    <mergeCell ref="I4:N4"/>
    <mergeCell ref="A2:V2"/>
    <mergeCell ref="R5:S5"/>
    <mergeCell ref="O5:O6"/>
    <mergeCell ref="P5:P6"/>
    <mergeCell ref="Q5:Q6"/>
    <mergeCell ref="U5:U6"/>
    <mergeCell ref="A1:V1"/>
    <mergeCell ref="A4:A6"/>
    <mergeCell ref="B4:E4"/>
    <mergeCell ref="F4:H4"/>
    <mergeCell ref="O4:U4"/>
    <mergeCell ref="V4:V6"/>
    <mergeCell ref="B5:B6"/>
    <mergeCell ref="C5:C6"/>
    <mergeCell ref="D5:D6"/>
    <mergeCell ref="T5:T6"/>
    <mergeCell ref="E5:E6"/>
    <mergeCell ref="F5:F6"/>
    <mergeCell ref="G5:G6"/>
    <mergeCell ref="H5:H6"/>
    <mergeCell ref="I5:J5"/>
    <mergeCell ref="K5:L5"/>
  </mergeCells>
  <phoneticPr fontId="4" type="noConversion"/>
  <conditionalFormatting sqref="P378:P410 P340 P422:P465 P526">
    <cfRule type="expression" dxfId="6" priority="9" stopIfTrue="1">
      <formula>AND(COUNTIF(#REF!, P340)&gt;1,NOT(ISBLANK(P340)))</formula>
    </cfRule>
  </conditionalFormatting>
  <conditionalFormatting sqref="P154:P156">
    <cfRule type="expression" dxfId="5" priority="7" stopIfTrue="1">
      <formula>AND(COUNTIF($F$91:$F$91, P154)&gt;1,NOT(ISBLANK(P154)))</formula>
    </cfRule>
  </conditionalFormatting>
  <conditionalFormatting sqref="P153">
    <cfRule type="expression" dxfId="4" priority="6" stopIfTrue="1">
      <formula>AND(COUNTIF($F$85:$F$85, P153)&gt;1,NOT(ISBLANK(P153)))</formula>
    </cfRule>
  </conditionalFormatting>
  <conditionalFormatting sqref="P346 P370:P377 P362 P365 P367:P368 P351:P360 P341 P318:P339 P171 P130">
    <cfRule type="expression" dxfId="3" priority="5" stopIfTrue="1">
      <formula>AND(COUNTIF($F$1:$F$31, P130)+COUNTIF($F$32:$F$65536, P130)&gt;1,NOT(ISBLANK(P130)))</formula>
    </cfRule>
  </conditionalFormatting>
  <conditionalFormatting sqref="P366 P361 P363:P364 P369">
    <cfRule type="expression" dxfId="2" priority="4" stopIfTrue="1">
      <formula>AND(COUNTIF($F$1:$F$31, P361)+COUNTIF($F$32:$F$193, P361)+COUNTIF($F$195:$F$65536, P361)&gt;1,NOT(ISBLANK(P361)))</formula>
    </cfRule>
  </conditionalFormatting>
  <conditionalFormatting sqref="P422:P426">
    <cfRule type="expression" dxfId="1" priority="3" stopIfTrue="1">
      <formula>AND(COUNTIF($F:$F, P422)&gt;1,NOT(ISBLANK(P422)))</formula>
    </cfRule>
  </conditionalFormatting>
  <conditionalFormatting sqref="P430 P432">
    <cfRule type="expression" dxfId="0" priority="2" stopIfTrue="1">
      <formula>AND(COUNTIF($F$1:$F$30, P430)+COUNTIF($F$31:$F$65536, P430)&gt;1,NOT(ISBLANK(P430)))</formula>
    </cfRule>
  </conditionalFormatting>
  <printOptions horizontalCentered="1"/>
  <pageMargins left="0.23622047244094491" right="0.23622047244094491" top="0.74803149606299213" bottom="0.74803149606299213" header="0.31496062992125984" footer="0.31496062992125984"/>
  <pageSetup paperSize="5" scale="47" fitToHeight="0" orientation="landscape" r:id="rId1"/>
  <headerFooter alignWithMargins="0"/>
  <legacyDrawing r:id="rId2"/>
  <extLst>
    <ext xmlns:mx="http://schemas.microsoft.com/office/mac/excel/2008/main" uri="{64002731-A6B0-56B0-2670-7721B7C09600}">
      <mx:PLV Mode="0" OnePage="0" WScale="44"/>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2018</vt:lpstr>
      <vt:lpstr>'2018'!Área_de_impresión</vt:lpstr>
      <vt:lpstr>'2018'!Títulos_a_imprimir</vt:lpstr>
    </vt:vector>
  </TitlesOfParts>
  <Company>FAM. REYES JIMENEZ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Hewlett-Packard Company</cp:lastModifiedBy>
  <cp:lastPrinted>2019-02-11T23:00:44Z</cp:lastPrinted>
  <dcterms:created xsi:type="dcterms:W3CDTF">2007-04-29T04:14:24Z</dcterms:created>
  <dcterms:modified xsi:type="dcterms:W3CDTF">2019-02-11T23:00:47Z</dcterms:modified>
</cp:coreProperties>
</file>