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 HABIB RUIZ\Desktop\LUZ 2\ESTADISTICAS FISCALES 2019\"/>
    </mc:Choice>
  </mc:AlternateContent>
  <xr:revisionPtr revIDLastSave="0" documentId="13_ncr:1_{413DF16C-49F4-4D21-8130-AB9B821DEE6B}" xr6:coauthVersionLast="44" xr6:coauthVersionMax="44" xr10:uidLastSave="{00000000-0000-0000-0000-000000000000}"/>
  <bookViews>
    <workbookView xWindow="-120" yWindow="-120" windowWidth="20730" windowHeight="11160" xr2:uid="{83BA8660-862E-44F7-A064-F1CDBD0930BF}"/>
  </bookViews>
  <sheets>
    <sheet name="ECONOMICA" sheetId="1" r:id="rId1"/>
  </sheets>
  <definedNames>
    <definedName name="_xlnm.Print_Area" localSheetId="0">ECONOMICA!$A$1:$R$42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N29" i="1"/>
  <c r="L29" i="1"/>
  <c r="I29" i="1"/>
  <c r="I27" i="1" s="1"/>
  <c r="G29" i="1"/>
  <c r="O28" i="1"/>
  <c r="N28" i="1"/>
  <c r="K28" i="1"/>
  <c r="G28" i="1"/>
  <c r="G27" i="1" s="1"/>
  <c r="G11" i="1" s="1"/>
  <c r="Q27" i="1"/>
  <c r="P27" i="1"/>
  <c r="O27" i="1"/>
  <c r="N27" i="1"/>
  <c r="M27" i="1"/>
  <c r="L27" i="1"/>
  <c r="K27" i="1"/>
  <c r="J27" i="1"/>
  <c r="J11" i="1" s="1"/>
  <c r="H27" i="1"/>
  <c r="F27" i="1"/>
  <c r="F11" i="1" s="1"/>
  <c r="E27" i="1"/>
  <c r="D27" i="1"/>
  <c r="C27" i="1"/>
  <c r="N24" i="1"/>
  <c r="N20" i="1" s="1"/>
  <c r="N11" i="1" s="1"/>
  <c r="N23" i="1"/>
  <c r="Q20" i="1"/>
  <c r="P20" i="1"/>
  <c r="O20" i="1"/>
  <c r="M20" i="1"/>
  <c r="L20" i="1"/>
  <c r="K20" i="1"/>
  <c r="J20" i="1"/>
  <c r="I20" i="1"/>
  <c r="H20" i="1"/>
  <c r="G20" i="1"/>
  <c r="F20" i="1"/>
  <c r="E20" i="1"/>
  <c r="D20" i="1"/>
  <c r="C20" i="1"/>
  <c r="J17" i="1"/>
  <c r="N16" i="1"/>
  <c r="Q13" i="1"/>
  <c r="Q11" i="1" s="1"/>
  <c r="P13" i="1"/>
  <c r="P11" i="1" s="1"/>
  <c r="O13" i="1"/>
  <c r="N13" i="1"/>
  <c r="M13" i="1"/>
  <c r="M11" i="1" s="1"/>
  <c r="L13" i="1"/>
  <c r="L11" i="1" s="1"/>
  <c r="K13" i="1"/>
  <c r="J13" i="1"/>
  <c r="I13" i="1"/>
  <c r="I11" i="1" s="1"/>
  <c r="H13" i="1"/>
  <c r="H11" i="1" s="1"/>
  <c r="G13" i="1"/>
  <c r="F13" i="1"/>
  <c r="E13" i="1"/>
  <c r="E11" i="1" s="1"/>
  <c r="D13" i="1"/>
  <c r="D11" i="1" s="1"/>
  <c r="C13" i="1"/>
  <c r="O11" i="1"/>
  <c r="K11" i="1"/>
  <c r="C11" i="1"/>
</calcChain>
</file>

<file path=xl/sharedStrings.xml><?xml version="1.0" encoding="utf-8"?>
<sst xmlns="http://schemas.openxmlformats.org/spreadsheetml/2006/main" count="32" uniqueCount="31">
  <si>
    <t>PRESUPUESTO EJERCIDO EN CLASIFICACIÓN ECONÓMICA</t>
  </si>
  <si>
    <t>( Miles de Pesos )</t>
  </si>
  <si>
    <t>CONCEPTO</t>
  </si>
  <si>
    <t>PERIODO</t>
  </si>
  <si>
    <t>2011</t>
  </si>
  <si>
    <t>2012</t>
  </si>
  <si>
    <t>2013</t>
  </si>
  <si>
    <t>2014</t>
  </si>
  <si>
    <t>2015</t>
  </si>
  <si>
    <t>2016</t>
  </si>
  <si>
    <t>2017</t>
  </si>
  <si>
    <t xml:space="preserve"> 2018</t>
  </si>
  <si>
    <t>2019</t>
  </si>
  <si>
    <t>TOTAL</t>
  </si>
  <si>
    <t>Gasto Corriente</t>
  </si>
  <si>
    <t>Servicios Personales</t>
  </si>
  <si>
    <t>Materiales y Suministros</t>
  </si>
  <si>
    <t>Servicios Generales</t>
  </si>
  <si>
    <t>Servicios Generales Por Prestación de Servicios a Largo Plazo</t>
  </si>
  <si>
    <t>Servicios Generales por Ingresos y Derechos Afectos a Fideicomisos</t>
  </si>
  <si>
    <t>Gasto de Capital</t>
  </si>
  <si>
    <t>Bienes Muebles e Inmuebles</t>
  </si>
  <si>
    <t>Obra Pública, Proyectos Productivos y de Fomento</t>
  </si>
  <si>
    <t>Participaciones y Aportaciones</t>
  </si>
  <si>
    <t>Deuda Pública</t>
  </si>
  <si>
    <t>Adeudos de ejercicios fiscales anteriores</t>
  </si>
  <si>
    <t>Transferencias</t>
  </si>
  <si>
    <t>Entidades</t>
  </si>
  <si>
    <t>Municipios</t>
  </si>
  <si>
    <t>Fondo para Seguridad Pública de los Estados y el D.F.</t>
  </si>
  <si>
    <t>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</si>
</sst>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2" fillId="0" borderId="0" xfId="1"/>
    <xf numFmtId="0" fontId="5" fillId="0" borderId="0" xfId="1" applyFont="1"/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6" fillId="0" borderId="7" xfId="2" applyNumberFormat="1" applyFont="1" applyBorder="1" applyAlignment="1">
      <alignment horizontal="center" vertical="center" wrapText="1"/>
    </xf>
    <xf numFmtId="0" fontId="2" fillId="0" borderId="8" xfId="1" applyBorder="1"/>
    <xf numFmtId="0" fontId="2" fillId="0" borderId="1" xfId="1" applyBorder="1"/>
    <xf numFmtId="3" fontId="7" fillId="3" borderId="8" xfId="1" applyNumberFormat="1" applyFont="1" applyFill="1" applyBorder="1" applyAlignment="1">
      <alignment horizontal="right" vertical="center"/>
    </xf>
    <xf numFmtId="3" fontId="7" fillId="3" borderId="10" xfId="1" applyNumberFormat="1" applyFont="1" applyFill="1" applyBorder="1" applyAlignment="1">
      <alignment horizontal="right" vertical="center"/>
    </xf>
    <xf numFmtId="0" fontId="8" fillId="0" borderId="9" xfId="0" applyFont="1" applyBorder="1"/>
    <xf numFmtId="0" fontId="9" fillId="0" borderId="8" xfId="0" applyFont="1" applyBorder="1"/>
    <xf numFmtId="0" fontId="9" fillId="0" borderId="8" xfId="2" applyFont="1" applyBorder="1" applyAlignment="1">
      <alignment horizontal="right" vertical="center" wrapText="1"/>
    </xf>
    <xf numFmtId="0" fontId="5" fillId="0" borderId="8" xfId="1" applyFont="1" applyBorder="1"/>
    <xf numFmtId="0" fontId="5" fillId="0" borderId="10" xfId="1" applyFont="1" applyBorder="1"/>
    <xf numFmtId="164" fontId="5" fillId="0" borderId="8" xfId="1" applyNumberFormat="1" applyFont="1" applyBorder="1"/>
    <xf numFmtId="0" fontId="7" fillId="0" borderId="9" xfId="1" applyFont="1" applyBorder="1"/>
    <xf numFmtId="3" fontId="7" fillId="0" borderId="8" xfId="1" applyNumberFormat="1" applyFont="1" applyBorder="1"/>
    <xf numFmtId="3" fontId="7" fillId="0" borderId="10" xfId="1" applyNumberFormat="1" applyFont="1" applyBorder="1"/>
    <xf numFmtId="0" fontId="8" fillId="0" borderId="9" xfId="1" applyFont="1" applyBorder="1"/>
    <xf numFmtId="3" fontId="8" fillId="0" borderId="8" xfId="1" applyNumberFormat="1" applyFont="1" applyBorder="1"/>
    <xf numFmtId="3" fontId="8" fillId="0" borderId="10" xfId="1" applyNumberFormat="1" applyFont="1" applyBorder="1"/>
    <xf numFmtId="0" fontId="8" fillId="0" borderId="8" xfId="1" applyFont="1" applyBorder="1"/>
    <xf numFmtId="0" fontId="8" fillId="0" borderId="8" xfId="1" applyFont="1" applyBorder="1" applyAlignment="1">
      <alignment wrapText="1"/>
    </xf>
    <xf numFmtId="3" fontId="8" fillId="0" borderId="10" xfId="1" applyNumberFormat="1" applyFont="1" applyBorder="1" applyAlignment="1">
      <alignment wrapText="1"/>
    </xf>
    <xf numFmtId="3" fontId="8" fillId="0" borderId="8" xfId="1" applyNumberFormat="1" applyFont="1" applyBorder="1" applyAlignment="1">
      <alignment wrapText="1"/>
    </xf>
    <xf numFmtId="0" fontId="7" fillId="0" borderId="8" xfId="1" applyFont="1" applyBorder="1"/>
    <xf numFmtId="0" fontId="7" fillId="0" borderId="8" xfId="1" applyFont="1" applyBorder="1" applyAlignment="1">
      <alignment wrapText="1"/>
    </xf>
    <xf numFmtId="0" fontId="5" fillId="0" borderId="4" xfId="1" applyFont="1" applyBorder="1"/>
    <xf numFmtId="0" fontId="5" fillId="0" borderId="11" xfId="1" applyFont="1" applyBorder="1"/>
    <xf numFmtId="0" fontId="2" fillId="0" borderId="4" xfId="1" applyBorder="1"/>
    <xf numFmtId="3" fontId="2" fillId="0" borderId="0" xfId="1" applyNumberFormat="1"/>
    <xf numFmtId="4" fontId="2" fillId="0" borderId="0" xfId="1" applyNumberFormat="1"/>
    <xf numFmtId="0" fontId="2" fillId="0" borderId="0" xfId="1" applyAlignment="1">
      <alignment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4" fontId="7" fillId="3" borderId="8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10" xfId="1" xr:uid="{A3C8E803-C072-41D8-9E1B-61134EE2AC58}"/>
    <cellStyle name="Normal 2" xfId="2" xr:uid="{C2BC5828-D16B-42F3-AB75-D8447C0D8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47625</xdr:rowOff>
    </xdr:from>
    <xdr:to>
      <xdr:col>1</xdr:col>
      <xdr:colOff>2205038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505030-81B5-446C-BF97-607DB27E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7625"/>
          <a:ext cx="1919288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0EB4-BF7A-4DA3-9F87-322141563A8E}">
  <sheetPr>
    <pageSetUpPr fitToPage="1"/>
  </sheetPr>
  <dimension ref="B5:Q68"/>
  <sheetViews>
    <sheetView showGridLines="0" tabSelected="1" zoomScaleNormal="100" zoomScaleSheetLayoutView="100" workbookViewId="0">
      <selection activeCell="I4" sqref="I4"/>
    </sheetView>
  </sheetViews>
  <sheetFormatPr baseColWidth="10" defaultRowHeight="12.75" x14ac:dyDescent="0.2"/>
  <cols>
    <col min="1" max="1" width="11.42578125" style="1"/>
    <col min="2" max="2" width="55.85546875" style="1" customWidth="1"/>
    <col min="3" max="3" width="9.42578125" style="1" hidden="1" customWidth="1"/>
    <col min="4" max="4" width="8.7109375" style="1" hidden="1" customWidth="1"/>
    <col min="5" max="7" width="6.7109375" style="1" hidden="1" customWidth="1"/>
    <col min="8" max="8" width="9.85546875" style="1" hidden="1" customWidth="1"/>
    <col min="9" max="13" width="9.85546875" style="1" customWidth="1"/>
    <col min="14" max="14" width="10.42578125" style="1" customWidth="1"/>
    <col min="15" max="15" width="9.140625" style="1" customWidth="1"/>
    <col min="16" max="16" width="11.42578125" style="1"/>
    <col min="17" max="17" width="12" style="1" bestFit="1" customWidth="1"/>
    <col min="18" max="16384" width="11.42578125" style="1"/>
  </cols>
  <sheetData>
    <row r="5" spans="2:17" x14ac:dyDescent="0.2"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x14ac:dyDescent="0.2">
      <c r="B6" s="37" t="s">
        <v>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2:17" x14ac:dyDescent="0.2">
      <c r="B7" s="2"/>
      <c r="C7" s="2"/>
      <c r="D7" s="2"/>
      <c r="E7" s="2"/>
      <c r="F7" s="2"/>
      <c r="G7" s="2"/>
    </row>
    <row r="8" spans="2:17" ht="12.75" customHeight="1" x14ac:dyDescent="0.2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x14ac:dyDescent="0.2">
      <c r="B9" s="39"/>
      <c r="C9" s="3">
        <v>2005</v>
      </c>
      <c r="D9" s="3">
        <v>2006</v>
      </c>
      <c r="E9" s="3">
        <v>2007</v>
      </c>
      <c r="F9" s="3">
        <v>2008</v>
      </c>
      <c r="G9" s="4">
        <v>2009</v>
      </c>
      <c r="H9" s="4">
        <v>2010</v>
      </c>
      <c r="I9" s="4" t="s">
        <v>4</v>
      </c>
      <c r="J9" s="4" t="s">
        <v>5</v>
      </c>
      <c r="K9" s="4" t="s">
        <v>6</v>
      </c>
      <c r="L9" s="4" t="s">
        <v>7</v>
      </c>
      <c r="M9" s="4" t="s">
        <v>8</v>
      </c>
      <c r="N9" s="4" t="s">
        <v>9</v>
      </c>
      <c r="O9" s="4" t="s">
        <v>10</v>
      </c>
      <c r="P9" s="4" t="s">
        <v>11</v>
      </c>
      <c r="Q9" s="4" t="s">
        <v>12</v>
      </c>
    </row>
    <row r="10" spans="2:17" x14ac:dyDescent="0.2">
      <c r="B10" s="5"/>
      <c r="C10" s="6"/>
      <c r="D10" s="6"/>
      <c r="E10" s="6"/>
      <c r="F10" s="6"/>
      <c r="G10" s="7"/>
      <c r="H10" s="6"/>
      <c r="I10" s="6"/>
      <c r="J10" s="8"/>
      <c r="K10" s="8"/>
      <c r="L10" s="8"/>
      <c r="M10" s="8"/>
      <c r="N10" s="9"/>
      <c r="O10" s="9"/>
      <c r="P10" s="9"/>
      <c r="Q10" s="9"/>
    </row>
    <row r="11" spans="2:17" x14ac:dyDescent="0.2">
      <c r="B11" s="42" t="s">
        <v>13</v>
      </c>
      <c r="C11" s="10">
        <f t="shared" ref="C11:M11" si="0">C13+C20+C27</f>
        <v>25859868</v>
      </c>
      <c r="D11" s="10">
        <f t="shared" si="0"/>
        <v>31886721</v>
      </c>
      <c r="E11" s="10">
        <f t="shared" si="0"/>
        <v>35675990</v>
      </c>
      <c r="F11" s="10">
        <f t="shared" si="0"/>
        <v>39722765</v>
      </c>
      <c r="G11" s="11">
        <f t="shared" si="0"/>
        <v>43280331</v>
      </c>
      <c r="H11" s="11">
        <f t="shared" si="0"/>
        <v>47140005</v>
      </c>
      <c r="I11" s="11">
        <f t="shared" si="0"/>
        <v>47351589</v>
      </c>
      <c r="J11" s="10">
        <f t="shared" si="0"/>
        <v>55519589</v>
      </c>
      <c r="K11" s="10">
        <f t="shared" si="0"/>
        <v>60063522</v>
      </c>
      <c r="L11" s="10">
        <f t="shared" si="0"/>
        <v>66823344</v>
      </c>
      <c r="M11" s="10">
        <f t="shared" si="0"/>
        <v>59824212</v>
      </c>
      <c r="N11" s="10">
        <f>N13+N20+N27+N32</f>
        <v>70535315</v>
      </c>
      <c r="O11" s="10">
        <f>O13+O20+O27+O32</f>
        <v>74888465</v>
      </c>
      <c r="P11" s="10">
        <f>P13+P20+P27+P32</f>
        <v>89617098</v>
      </c>
      <c r="Q11" s="10">
        <f>Q13+Q20+Q27+Q32</f>
        <v>84561439</v>
      </c>
    </row>
    <row r="12" spans="2:17" x14ac:dyDescent="0.2">
      <c r="B12" s="12"/>
      <c r="C12" s="13"/>
      <c r="D12" s="14"/>
      <c r="E12" s="15"/>
      <c r="F12" s="15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7"/>
    </row>
    <row r="13" spans="2:17" x14ac:dyDescent="0.2">
      <c r="B13" s="18" t="s">
        <v>14</v>
      </c>
      <c r="C13" s="19">
        <f t="shared" ref="C13:H13" si="1">SUM(C14:C18)</f>
        <v>3146343</v>
      </c>
      <c r="D13" s="20">
        <f t="shared" si="1"/>
        <v>3777854</v>
      </c>
      <c r="E13" s="19">
        <f t="shared" si="1"/>
        <v>4490102</v>
      </c>
      <c r="F13" s="20">
        <f t="shared" si="1"/>
        <v>5235537</v>
      </c>
      <c r="G13" s="19">
        <f t="shared" si="1"/>
        <v>5464967</v>
      </c>
      <c r="H13" s="19">
        <f t="shared" si="1"/>
        <v>5713376</v>
      </c>
      <c r="I13" s="19">
        <f t="shared" ref="I13:Q13" si="2">SUM(I14:I18)</f>
        <v>5927160</v>
      </c>
      <c r="J13" s="19">
        <f t="shared" si="2"/>
        <v>6841654</v>
      </c>
      <c r="K13" s="19">
        <f t="shared" si="2"/>
        <v>7487489</v>
      </c>
      <c r="L13" s="19">
        <f t="shared" si="2"/>
        <v>8243843</v>
      </c>
      <c r="M13" s="19">
        <f t="shared" si="2"/>
        <v>8637581</v>
      </c>
      <c r="N13" s="19">
        <f t="shared" si="2"/>
        <v>10013098</v>
      </c>
      <c r="O13" s="19">
        <f t="shared" si="2"/>
        <v>9018165</v>
      </c>
      <c r="P13" s="19">
        <f t="shared" si="2"/>
        <v>12063484</v>
      </c>
      <c r="Q13" s="19">
        <f t="shared" si="2"/>
        <v>12528283</v>
      </c>
    </row>
    <row r="14" spans="2:17" x14ac:dyDescent="0.2">
      <c r="B14" s="21" t="s">
        <v>15</v>
      </c>
      <c r="C14" s="22">
        <v>2115952</v>
      </c>
      <c r="D14" s="23">
        <v>2517478</v>
      </c>
      <c r="E14" s="22">
        <v>2796595</v>
      </c>
      <c r="F14" s="23">
        <v>3197499</v>
      </c>
      <c r="G14" s="22">
        <v>3460421</v>
      </c>
      <c r="H14" s="22">
        <v>3680785</v>
      </c>
      <c r="I14" s="22">
        <v>3451339</v>
      </c>
      <c r="J14" s="22">
        <v>3941207</v>
      </c>
      <c r="K14" s="22">
        <v>4297296</v>
      </c>
      <c r="L14" s="22">
        <v>4518383</v>
      </c>
      <c r="M14" s="22">
        <v>4913067</v>
      </c>
      <c r="N14" s="22">
        <v>5446656</v>
      </c>
      <c r="O14" s="22">
        <v>5174734</v>
      </c>
      <c r="P14" s="22">
        <v>4876831</v>
      </c>
      <c r="Q14" s="22">
        <v>5231986</v>
      </c>
    </row>
    <row r="15" spans="2:17" x14ac:dyDescent="0.2">
      <c r="B15" s="24" t="s">
        <v>16</v>
      </c>
      <c r="C15" s="23">
        <v>249679</v>
      </c>
      <c r="D15" s="23">
        <v>219138</v>
      </c>
      <c r="E15" s="22">
        <v>250904</v>
      </c>
      <c r="F15" s="23">
        <v>310914</v>
      </c>
      <c r="G15" s="22">
        <v>299235</v>
      </c>
      <c r="H15" s="22">
        <v>336868</v>
      </c>
      <c r="I15" s="22">
        <v>301211</v>
      </c>
      <c r="J15" s="22">
        <v>307922</v>
      </c>
      <c r="K15" s="22">
        <v>446587</v>
      </c>
      <c r="L15" s="22">
        <v>498203</v>
      </c>
      <c r="M15" s="22">
        <v>578340</v>
      </c>
      <c r="N15" s="22">
        <v>520128</v>
      </c>
      <c r="O15" s="22">
        <v>553622</v>
      </c>
      <c r="P15" s="22">
        <v>591496</v>
      </c>
      <c r="Q15" s="22">
        <v>667429</v>
      </c>
    </row>
    <row r="16" spans="2:17" x14ac:dyDescent="0.2">
      <c r="B16" s="24" t="s">
        <v>17</v>
      </c>
      <c r="C16" s="23">
        <v>780712</v>
      </c>
      <c r="D16" s="23">
        <v>1041238</v>
      </c>
      <c r="E16" s="22">
        <v>1442603</v>
      </c>
      <c r="F16" s="23">
        <v>1294938</v>
      </c>
      <c r="G16" s="22">
        <v>1349411</v>
      </c>
      <c r="H16" s="22">
        <v>1144769</v>
      </c>
      <c r="I16" s="22">
        <v>1387967</v>
      </c>
      <c r="J16" s="22">
        <v>1685105</v>
      </c>
      <c r="K16" s="22">
        <v>1794296</v>
      </c>
      <c r="L16" s="22">
        <v>2073116</v>
      </c>
      <c r="M16" s="22">
        <v>2148878</v>
      </c>
      <c r="N16" s="22">
        <f>4046315-140643-1623417</f>
        <v>2282255</v>
      </c>
      <c r="O16" s="22">
        <v>2816362</v>
      </c>
      <c r="P16" s="22">
        <v>5669308</v>
      </c>
      <c r="Q16" s="22">
        <v>6184388</v>
      </c>
    </row>
    <row r="17" spans="2:17" x14ac:dyDescent="0.2">
      <c r="B17" s="25" t="s">
        <v>18</v>
      </c>
      <c r="C17" s="26">
        <v>0</v>
      </c>
      <c r="D17" s="26">
        <v>0</v>
      </c>
      <c r="E17" s="27">
        <v>0</v>
      </c>
      <c r="F17" s="26">
        <v>127968</v>
      </c>
      <c r="G17" s="27">
        <v>125376</v>
      </c>
      <c r="H17" s="27">
        <v>320248</v>
      </c>
      <c r="I17" s="27">
        <v>503416</v>
      </c>
      <c r="J17" s="27">
        <f>158019+346932</f>
        <v>504951</v>
      </c>
      <c r="K17" s="27">
        <v>506205</v>
      </c>
      <c r="L17" s="27">
        <v>507591</v>
      </c>
      <c r="M17" s="27">
        <v>509080</v>
      </c>
      <c r="N17" s="27">
        <v>140643</v>
      </c>
      <c r="O17" s="27">
        <v>156654</v>
      </c>
      <c r="P17" s="27">
        <v>387364</v>
      </c>
      <c r="Q17" s="27">
        <v>245246</v>
      </c>
    </row>
    <row r="18" spans="2:17" x14ac:dyDescent="0.2">
      <c r="B18" s="25" t="s">
        <v>19</v>
      </c>
      <c r="C18" s="26">
        <v>0</v>
      </c>
      <c r="D18" s="26">
        <v>0</v>
      </c>
      <c r="E18" s="27">
        <v>0</v>
      </c>
      <c r="F18" s="23">
        <v>304218</v>
      </c>
      <c r="G18" s="22">
        <v>230524</v>
      </c>
      <c r="H18" s="22">
        <v>230706</v>
      </c>
      <c r="I18" s="22">
        <v>283227</v>
      </c>
      <c r="J18" s="22">
        <v>402469</v>
      </c>
      <c r="K18" s="22">
        <v>443105</v>
      </c>
      <c r="L18" s="22">
        <v>646550</v>
      </c>
      <c r="M18" s="22">
        <v>488216</v>
      </c>
      <c r="N18" s="22">
        <v>1623416</v>
      </c>
      <c r="O18" s="22">
        <v>316793</v>
      </c>
      <c r="P18" s="22">
        <v>538485</v>
      </c>
      <c r="Q18" s="22">
        <v>199234</v>
      </c>
    </row>
    <row r="19" spans="2:17" x14ac:dyDescent="0.2">
      <c r="B19" s="15"/>
      <c r="C19" s="16"/>
      <c r="D19" s="16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2">
      <c r="B20" s="28" t="s">
        <v>20</v>
      </c>
      <c r="C20" s="20">
        <f>SUM(C21:C25)</f>
        <v>2830250</v>
      </c>
      <c r="D20" s="20">
        <f>SUM(D21:D25)</f>
        <v>6353412</v>
      </c>
      <c r="E20" s="19">
        <f>SUM(E21:E25)</f>
        <v>5493063</v>
      </c>
      <c r="F20" s="20">
        <f>SUM(F21:F25)</f>
        <v>6811168</v>
      </c>
      <c r="G20" s="20">
        <f t="shared" ref="G20:Q20" si="3">SUM(G21:G25)</f>
        <v>8264975</v>
      </c>
      <c r="H20" s="20">
        <f t="shared" si="3"/>
        <v>8687132</v>
      </c>
      <c r="I20" s="20">
        <f t="shared" si="3"/>
        <v>5825967</v>
      </c>
      <c r="J20" s="19">
        <f t="shared" si="3"/>
        <v>10065607</v>
      </c>
      <c r="K20" s="19">
        <f t="shared" si="3"/>
        <v>10302891</v>
      </c>
      <c r="L20" s="19">
        <f t="shared" si="3"/>
        <v>13594312</v>
      </c>
      <c r="M20" s="19">
        <f t="shared" si="3"/>
        <v>10473314</v>
      </c>
      <c r="N20" s="19">
        <f t="shared" si="3"/>
        <v>11870283</v>
      </c>
      <c r="O20" s="19">
        <f t="shared" si="3"/>
        <v>20234301</v>
      </c>
      <c r="P20" s="19">
        <f t="shared" si="3"/>
        <v>21922912</v>
      </c>
      <c r="Q20" s="19">
        <f t="shared" si="3"/>
        <v>19789017</v>
      </c>
    </row>
    <row r="21" spans="2:17" x14ac:dyDescent="0.2">
      <c r="B21" s="24" t="s">
        <v>21</v>
      </c>
      <c r="C21" s="23">
        <v>88823</v>
      </c>
      <c r="D21" s="23">
        <v>295742</v>
      </c>
      <c r="E21" s="22">
        <v>171369</v>
      </c>
      <c r="F21" s="23">
        <v>201432</v>
      </c>
      <c r="G21" s="22">
        <v>240093</v>
      </c>
      <c r="H21" s="22">
        <v>224856</v>
      </c>
      <c r="I21" s="22">
        <v>174313</v>
      </c>
      <c r="J21" s="22">
        <v>240583</v>
      </c>
      <c r="K21" s="22">
        <v>295047</v>
      </c>
      <c r="L21" s="22">
        <v>642552</v>
      </c>
      <c r="M21" s="22">
        <v>594876</v>
      </c>
      <c r="N21" s="22">
        <v>1026367</v>
      </c>
      <c r="O21" s="22">
        <v>697579</v>
      </c>
      <c r="P21" s="22">
        <v>414872</v>
      </c>
      <c r="Q21" s="22">
        <v>863312</v>
      </c>
    </row>
    <row r="22" spans="2:17" x14ac:dyDescent="0.2">
      <c r="B22" s="25" t="s">
        <v>22</v>
      </c>
      <c r="C22" s="26">
        <v>2076181</v>
      </c>
      <c r="D22" s="26">
        <v>3840917</v>
      </c>
      <c r="E22" s="27">
        <v>4798685</v>
      </c>
      <c r="F22" s="23">
        <v>6606687</v>
      </c>
      <c r="G22" s="22">
        <v>8024215</v>
      </c>
      <c r="H22" s="22">
        <v>8449002</v>
      </c>
      <c r="I22" s="22">
        <v>4074004</v>
      </c>
      <c r="J22" s="22">
        <v>9591163</v>
      </c>
      <c r="K22" s="22">
        <v>9676731</v>
      </c>
      <c r="L22" s="22">
        <v>7317606</v>
      </c>
      <c r="M22" s="22">
        <v>4129678</v>
      </c>
      <c r="N22" s="22">
        <v>5062654</v>
      </c>
      <c r="O22" s="22">
        <v>3200316</v>
      </c>
      <c r="P22" s="22">
        <v>4798823</v>
      </c>
      <c r="Q22" s="22">
        <v>3702100</v>
      </c>
    </row>
    <row r="23" spans="2:17" x14ac:dyDescent="0.2">
      <c r="B23" s="25" t="s">
        <v>23</v>
      </c>
      <c r="C23" s="26"/>
      <c r="D23" s="26"/>
      <c r="E23" s="26"/>
      <c r="F23" s="23"/>
      <c r="G23" s="22"/>
      <c r="H23" s="22"/>
      <c r="I23" s="22"/>
      <c r="J23" s="22"/>
      <c r="K23" s="22"/>
      <c r="L23" s="22">
        <v>4965994</v>
      </c>
      <c r="M23" s="22">
        <v>5003776</v>
      </c>
      <c r="N23" s="22">
        <f>12169331-7341069-384728</f>
        <v>4443534</v>
      </c>
      <c r="O23" s="22">
        <v>13078719</v>
      </c>
      <c r="P23" s="22">
        <v>6424606</v>
      </c>
      <c r="Q23" s="22">
        <v>10038316</v>
      </c>
    </row>
    <row r="24" spans="2:17" x14ac:dyDescent="0.2">
      <c r="B24" s="24" t="s">
        <v>24</v>
      </c>
      <c r="C24" s="23">
        <v>276947</v>
      </c>
      <c r="D24" s="23">
        <v>131931</v>
      </c>
      <c r="E24" s="23">
        <v>523009</v>
      </c>
      <c r="F24" s="23">
        <v>3049</v>
      </c>
      <c r="G24" s="22">
        <v>667</v>
      </c>
      <c r="H24" s="22">
        <v>13274</v>
      </c>
      <c r="I24" s="22">
        <v>1577650</v>
      </c>
      <c r="J24" s="22">
        <v>233861</v>
      </c>
      <c r="K24" s="22">
        <v>331113</v>
      </c>
      <c r="L24" s="22">
        <v>667916</v>
      </c>
      <c r="M24" s="22">
        <v>744984</v>
      </c>
      <c r="N24" s="22">
        <f>1337728-4436</f>
        <v>1333292</v>
      </c>
      <c r="O24" s="22">
        <v>3255074</v>
      </c>
      <c r="P24" s="22">
        <v>10284611</v>
      </c>
      <c r="Q24" s="22">
        <v>5185289</v>
      </c>
    </row>
    <row r="25" spans="2:17" x14ac:dyDescent="0.2">
      <c r="B25" s="24" t="s">
        <v>25</v>
      </c>
      <c r="C25" s="23">
        <v>388299</v>
      </c>
      <c r="D25" s="23">
        <v>2084822</v>
      </c>
      <c r="E25" s="23">
        <v>0</v>
      </c>
      <c r="F25" s="23">
        <v>0</v>
      </c>
      <c r="G25" s="22">
        <v>0</v>
      </c>
      <c r="H25" s="22">
        <v>0</v>
      </c>
      <c r="I25" s="22"/>
      <c r="J25" s="22"/>
      <c r="K25" s="22"/>
      <c r="L25" s="22">
        <v>244</v>
      </c>
      <c r="M25" s="22"/>
      <c r="N25" s="22">
        <v>4436</v>
      </c>
      <c r="O25" s="22">
        <v>2613</v>
      </c>
      <c r="P25" s="22">
        <v>0</v>
      </c>
      <c r="Q25" s="22">
        <v>0</v>
      </c>
    </row>
    <row r="26" spans="2:17" x14ac:dyDescent="0.2">
      <c r="B26" s="15"/>
      <c r="C26" s="16"/>
      <c r="D26" s="16"/>
      <c r="E26" s="16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">
      <c r="B27" s="28" t="s">
        <v>26</v>
      </c>
      <c r="C27" s="20">
        <f t="shared" ref="C27:H27" si="4">SUM(C28:C30)</f>
        <v>19883275</v>
      </c>
      <c r="D27" s="20">
        <f t="shared" si="4"/>
        <v>21755455</v>
      </c>
      <c r="E27" s="20">
        <f t="shared" si="4"/>
        <v>25692825</v>
      </c>
      <c r="F27" s="20">
        <f t="shared" si="4"/>
        <v>27676060</v>
      </c>
      <c r="G27" s="20">
        <f t="shared" si="4"/>
        <v>29550389</v>
      </c>
      <c r="H27" s="20">
        <f t="shared" si="4"/>
        <v>32739497</v>
      </c>
      <c r="I27" s="20">
        <f t="shared" ref="I27:Q27" si="5">SUM(I28:I30)</f>
        <v>35598462</v>
      </c>
      <c r="J27" s="19">
        <f t="shared" si="5"/>
        <v>38612328</v>
      </c>
      <c r="K27" s="19">
        <f t="shared" si="5"/>
        <v>42273142</v>
      </c>
      <c r="L27" s="19">
        <f t="shared" si="5"/>
        <v>44985189</v>
      </c>
      <c r="M27" s="19">
        <f t="shared" si="5"/>
        <v>40713317</v>
      </c>
      <c r="N27" s="19">
        <f t="shared" si="5"/>
        <v>48569318</v>
      </c>
      <c r="O27" s="19">
        <f t="shared" si="5"/>
        <v>45519899</v>
      </c>
      <c r="P27" s="19">
        <f t="shared" si="5"/>
        <v>55183510</v>
      </c>
      <c r="Q27" s="19">
        <f t="shared" si="5"/>
        <v>51603521</v>
      </c>
    </row>
    <row r="28" spans="2:17" x14ac:dyDescent="0.2">
      <c r="B28" s="24" t="s">
        <v>27</v>
      </c>
      <c r="C28" s="23">
        <v>14414780</v>
      </c>
      <c r="D28" s="23">
        <v>15737773</v>
      </c>
      <c r="E28" s="23">
        <v>19327910</v>
      </c>
      <c r="F28" s="23">
        <v>20314476</v>
      </c>
      <c r="G28" s="22">
        <f>21958925-13141</f>
        <v>21945784</v>
      </c>
      <c r="H28" s="22">
        <v>24562661</v>
      </c>
      <c r="I28" s="22">
        <v>26697236</v>
      </c>
      <c r="J28" s="22">
        <v>28648660</v>
      </c>
      <c r="K28" s="22">
        <f>31843239+4703294</f>
        <v>36546533</v>
      </c>
      <c r="L28" s="22">
        <v>36332580</v>
      </c>
      <c r="M28" s="22">
        <v>31001083</v>
      </c>
      <c r="N28" s="22">
        <f>40926136-82616</f>
        <v>40843520</v>
      </c>
      <c r="O28" s="22">
        <f>45519897-2243928</f>
        <v>43275969</v>
      </c>
      <c r="P28" s="22">
        <v>47402588</v>
      </c>
      <c r="Q28" s="22">
        <v>45564623</v>
      </c>
    </row>
    <row r="29" spans="2:17" x14ac:dyDescent="0.2">
      <c r="B29" s="24" t="s">
        <v>28</v>
      </c>
      <c r="C29" s="23">
        <v>5260089</v>
      </c>
      <c r="D29" s="23">
        <v>5809277</v>
      </c>
      <c r="E29" s="23">
        <v>6156047</v>
      </c>
      <c r="F29" s="23">
        <v>7361584</v>
      </c>
      <c r="G29" s="22">
        <f>7591464+13141</f>
        <v>7604605</v>
      </c>
      <c r="H29" s="22">
        <v>8176836</v>
      </c>
      <c r="I29" s="22">
        <f>5023081+3878145</f>
        <v>8901226</v>
      </c>
      <c r="J29" s="22">
        <v>9963668</v>
      </c>
      <c r="K29" s="22">
        <v>5726609</v>
      </c>
      <c r="L29" s="22">
        <f>8652609</f>
        <v>8652609</v>
      </c>
      <c r="M29" s="22">
        <v>9712234</v>
      </c>
      <c r="N29" s="22">
        <f>7341069+384729</f>
        <v>7725798</v>
      </c>
      <c r="O29" s="22">
        <v>2243930</v>
      </c>
      <c r="P29" s="22">
        <v>7780922</v>
      </c>
      <c r="Q29" s="22">
        <v>6038898</v>
      </c>
    </row>
    <row r="30" spans="2:17" x14ac:dyDescent="0.2">
      <c r="B30" s="25" t="s">
        <v>29</v>
      </c>
      <c r="C30" s="23">
        <v>208406</v>
      </c>
      <c r="D30" s="23">
        <v>208405</v>
      </c>
      <c r="E30" s="23">
        <v>208868</v>
      </c>
      <c r="F30" s="23">
        <v>0</v>
      </c>
      <c r="G30" s="22">
        <v>0</v>
      </c>
      <c r="H30" s="22">
        <v>0</v>
      </c>
      <c r="I30" s="22"/>
      <c r="J30" s="8"/>
      <c r="K30" s="8"/>
      <c r="L30" s="8"/>
      <c r="M30" s="8"/>
      <c r="N30" s="8"/>
      <c r="O30" s="8"/>
      <c r="P30" s="8"/>
      <c r="Q30" s="8"/>
    </row>
    <row r="31" spans="2:17" x14ac:dyDescent="0.2">
      <c r="B31" s="25"/>
      <c r="C31" s="23"/>
      <c r="D31" s="23"/>
      <c r="E31" s="23"/>
      <c r="F31" s="23"/>
      <c r="G31" s="22"/>
      <c r="H31" s="22"/>
      <c r="I31" s="22"/>
      <c r="J31" s="8"/>
      <c r="K31" s="8"/>
      <c r="L31" s="8"/>
      <c r="M31" s="8"/>
      <c r="N31" s="8"/>
      <c r="O31" s="8"/>
      <c r="P31" s="8"/>
      <c r="Q31" s="8"/>
    </row>
    <row r="32" spans="2:17" x14ac:dyDescent="0.2">
      <c r="B32" s="29" t="s">
        <v>30</v>
      </c>
      <c r="C32" s="23"/>
      <c r="D32" s="23"/>
      <c r="E32" s="23"/>
      <c r="F32" s="23"/>
      <c r="G32" s="22"/>
      <c r="H32" s="22"/>
      <c r="I32" s="22"/>
      <c r="J32" s="8"/>
      <c r="K32" s="8"/>
      <c r="L32" s="8"/>
      <c r="M32" s="8"/>
      <c r="N32" s="19">
        <f>SUM(N33)</f>
        <v>82616</v>
      </c>
      <c r="O32" s="19">
        <f>SUM(O33)</f>
        <v>116100</v>
      </c>
      <c r="P32" s="19">
        <f>SUM(P33)</f>
        <v>447192</v>
      </c>
      <c r="Q32" s="19">
        <f>SUM(Q33)</f>
        <v>640618</v>
      </c>
    </row>
    <row r="33" spans="2:17" x14ac:dyDescent="0.2">
      <c r="B33" s="25" t="s">
        <v>30</v>
      </c>
      <c r="C33" s="23"/>
      <c r="D33" s="23"/>
      <c r="E33" s="23"/>
      <c r="F33" s="23"/>
      <c r="G33" s="22"/>
      <c r="H33" s="22"/>
      <c r="I33" s="22"/>
      <c r="J33" s="8"/>
      <c r="K33" s="8"/>
      <c r="L33" s="8"/>
      <c r="M33" s="8"/>
      <c r="N33" s="22">
        <v>82616</v>
      </c>
      <c r="O33" s="22">
        <v>116100</v>
      </c>
      <c r="P33" s="22">
        <v>447192</v>
      </c>
      <c r="Q33" s="22">
        <v>640618</v>
      </c>
    </row>
    <row r="34" spans="2:17" x14ac:dyDescent="0.2">
      <c r="B34" s="25"/>
      <c r="C34" s="23"/>
      <c r="D34" s="23"/>
      <c r="E34" s="23"/>
      <c r="F34" s="23"/>
      <c r="G34" s="22"/>
      <c r="H34" s="22"/>
      <c r="I34" s="22"/>
      <c r="J34" s="8"/>
      <c r="K34" s="8"/>
      <c r="L34" s="8"/>
      <c r="M34" s="8"/>
      <c r="N34" s="22"/>
      <c r="O34" s="22"/>
      <c r="P34" s="22"/>
      <c r="Q34" s="22"/>
    </row>
    <row r="35" spans="2:17" x14ac:dyDescent="0.2">
      <c r="B35" s="30"/>
      <c r="C35" s="31"/>
      <c r="D35" s="31"/>
      <c r="E35" s="31"/>
      <c r="F35" s="31"/>
      <c r="G35" s="30"/>
      <c r="H35" s="30"/>
      <c r="I35" s="30"/>
      <c r="J35" s="32"/>
      <c r="K35" s="32"/>
      <c r="L35" s="32"/>
      <c r="M35" s="32"/>
      <c r="N35" s="32"/>
      <c r="O35" s="32"/>
      <c r="P35" s="32"/>
      <c r="Q35" s="32"/>
    </row>
    <row r="36" spans="2:17" x14ac:dyDescent="0.2">
      <c r="B36" s="2"/>
      <c r="C36" s="2"/>
      <c r="D36" s="2"/>
      <c r="E36" s="2"/>
      <c r="F36" s="2"/>
      <c r="G36" s="2"/>
      <c r="H36" s="2"/>
      <c r="I36" s="2"/>
      <c r="K36" s="33"/>
      <c r="L36" s="33"/>
      <c r="M36" s="33"/>
    </row>
    <row r="37" spans="2:17" x14ac:dyDescent="0.2">
      <c r="B37" s="2"/>
      <c r="C37" s="2"/>
      <c r="D37" s="2"/>
      <c r="E37" s="2"/>
      <c r="F37" s="2"/>
      <c r="G37" s="2"/>
      <c r="H37" s="2"/>
      <c r="I37" s="2"/>
      <c r="K37" s="33"/>
      <c r="L37" s="33"/>
      <c r="M37" s="33"/>
    </row>
    <row r="38" spans="2:17" x14ac:dyDescent="0.2">
      <c r="B38" s="2"/>
      <c r="C38" s="2"/>
      <c r="D38" s="2"/>
      <c r="E38" s="2"/>
      <c r="F38" s="2"/>
      <c r="G38" s="2"/>
      <c r="H38" s="2"/>
      <c r="I38" s="2"/>
      <c r="K38" s="33"/>
      <c r="L38" s="33"/>
      <c r="M38" s="33"/>
    </row>
    <row r="39" spans="2:17" x14ac:dyDescent="0.2">
      <c r="B39" s="2"/>
      <c r="C39" s="2"/>
      <c r="D39" s="2"/>
      <c r="E39" s="2"/>
      <c r="F39" s="2"/>
      <c r="G39" s="2"/>
      <c r="H39" s="2"/>
      <c r="I39" s="2"/>
      <c r="J39" s="34"/>
      <c r="K39" s="33"/>
      <c r="L39" s="33"/>
      <c r="M39" s="33"/>
    </row>
    <row r="40" spans="2:17" x14ac:dyDescent="0.2">
      <c r="B40" s="2"/>
      <c r="C40" s="2"/>
      <c r="D40" s="2"/>
      <c r="E40" s="2"/>
      <c r="F40" s="2"/>
      <c r="G40" s="2"/>
      <c r="H40" s="2"/>
      <c r="I40" s="2"/>
      <c r="K40" s="33"/>
      <c r="L40" s="33"/>
      <c r="M40" s="33"/>
    </row>
    <row r="41" spans="2:17" x14ac:dyDescent="0.2">
      <c r="B41" s="2"/>
      <c r="C41" s="2"/>
      <c r="D41" s="2"/>
      <c r="E41" s="2"/>
      <c r="F41" s="2"/>
      <c r="G41" s="2"/>
      <c r="H41" s="2"/>
      <c r="I41" s="2"/>
      <c r="K41" s="33"/>
      <c r="L41" s="33"/>
      <c r="M41" s="33"/>
    </row>
    <row r="42" spans="2:17" x14ac:dyDescent="0.2">
      <c r="B42" s="2"/>
      <c r="C42" s="2"/>
      <c r="D42" s="2"/>
      <c r="E42" s="2"/>
      <c r="F42" s="2"/>
      <c r="G42" s="2"/>
      <c r="H42" s="2"/>
      <c r="I42" s="2"/>
      <c r="K42" s="33"/>
      <c r="L42" s="33"/>
      <c r="M42" s="33"/>
    </row>
    <row r="43" spans="2:17" x14ac:dyDescent="0.2">
      <c r="B43" s="2"/>
      <c r="C43" s="2"/>
      <c r="D43" s="2"/>
      <c r="E43" s="2"/>
      <c r="F43" s="2"/>
      <c r="G43" s="2"/>
      <c r="H43" s="2"/>
      <c r="I43" s="2"/>
      <c r="K43" s="33"/>
      <c r="L43" s="33"/>
      <c r="M43" s="33"/>
    </row>
    <row r="44" spans="2:17" x14ac:dyDescent="0.2">
      <c r="B44" s="2"/>
      <c r="C44" s="2"/>
      <c r="D44" s="2"/>
      <c r="E44" s="2"/>
      <c r="F44" s="2"/>
      <c r="G44" s="2"/>
      <c r="H44" s="2"/>
      <c r="I44" s="2"/>
      <c r="K44" s="33"/>
      <c r="L44" s="33"/>
      <c r="M44" s="33"/>
    </row>
    <row r="45" spans="2:17" x14ac:dyDescent="0.2">
      <c r="B45" s="2"/>
      <c r="C45" s="2"/>
      <c r="D45" s="2"/>
      <c r="E45" s="2"/>
      <c r="F45" s="2"/>
      <c r="G45" s="2"/>
      <c r="H45" s="2"/>
      <c r="I45" s="2"/>
      <c r="K45" s="33"/>
      <c r="L45" s="33"/>
      <c r="M45" s="33"/>
    </row>
    <row r="46" spans="2:17" x14ac:dyDescent="0.2">
      <c r="B46" s="2"/>
      <c r="C46" s="2"/>
      <c r="D46" s="2"/>
      <c r="E46" s="2"/>
      <c r="F46" s="2"/>
      <c r="G46" s="2"/>
      <c r="H46" s="2"/>
      <c r="I46" s="2"/>
      <c r="K46" s="33"/>
      <c r="L46" s="33"/>
      <c r="M46" s="33"/>
    </row>
    <row r="47" spans="2:17" x14ac:dyDescent="0.2">
      <c r="B47" s="2"/>
      <c r="C47" s="2"/>
      <c r="D47" s="2"/>
      <c r="E47" s="2"/>
      <c r="F47" s="2"/>
      <c r="G47" s="2"/>
      <c r="H47" s="2"/>
      <c r="I47" s="2"/>
      <c r="K47" s="33"/>
      <c r="L47" s="33"/>
      <c r="M47" s="33"/>
    </row>
    <row r="48" spans="2:17" x14ac:dyDescent="0.2">
      <c r="B48" s="2"/>
      <c r="C48" s="2"/>
      <c r="D48" s="2"/>
      <c r="E48" s="2"/>
      <c r="F48" s="2"/>
      <c r="G48" s="2"/>
      <c r="H48" s="2"/>
      <c r="I48" s="2"/>
      <c r="K48" s="33"/>
      <c r="L48" s="33"/>
      <c r="M48" s="33"/>
    </row>
    <row r="49" spans="2:17" x14ac:dyDescent="0.2">
      <c r="B49" s="2"/>
      <c r="C49" s="2"/>
      <c r="D49" s="2"/>
      <c r="E49" s="2"/>
      <c r="F49" s="2"/>
      <c r="G49" s="2"/>
      <c r="H49" s="2"/>
      <c r="I49" s="2"/>
      <c r="K49" s="33"/>
      <c r="L49" s="33"/>
      <c r="M49" s="33"/>
    </row>
    <row r="50" spans="2:17" x14ac:dyDescent="0.2">
      <c r="B50" s="2"/>
      <c r="C50" s="2"/>
      <c r="D50" s="2"/>
      <c r="E50" s="2"/>
      <c r="F50" s="2"/>
      <c r="G50" s="2"/>
      <c r="H50" s="2"/>
      <c r="I50" s="2"/>
      <c r="K50" s="33"/>
      <c r="L50" s="33"/>
      <c r="M50" s="33"/>
    </row>
    <row r="51" spans="2:17" x14ac:dyDescent="0.2">
      <c r="B51" s="2"/>
      <c r="C51" s="2"/>
      <c r="D51" s="2"/>
      <c r="E51" s="2"/>
      <c r="F51" s="2"/>
      <c r="G51" s="2"/>
      <c r="H51" s="2"/>
      <c r="I51" s="2"/>
      <c r="K51" s="33"/>
      <c r="L51" s="33"/>
      <c r="M51" s="33"/>
    </row>
    <row r="52" spans="2:17" x14ac:dyDescent="0.2">
      <c r="B52" s="2"/>
      <c r="C52" s="2"/>
      <c r="D52" s="2"/>
      <c r="E52" s="2"/>
      <c r="F52" s="2"/>
      <c r="G52" s="2"/>
      <c r="H52" s="2"/>
      <c r="I52" s="2"/>
      <c r="K52" s="33"/>
      <c r="L52" s="33"/>
      <c r="M52" s="33"/>
    </row>
    <row r="53" spans="2:17" x14ac:dyDescent="0.2">
      <c r="B53" s="2"/>
      <c r="C53" s="2"/>
      <c r="D53" s="2"/>
      <c r="E53" s="2"/>
      <c r="F53" s="2"/>
      <c r="G53" s="2"/>
      <c r="H53" s="2"/>
      <c r="I53" s="2"/>
      <c r="K53" s="33"/>
      <c r="L53" s="33"/>
      <c r="M53" s="33"/>
    </row>
    <row r="54" spans="2:17" s="35" customFormat="1" x14ac:dyDescent="0.2">
      <c r="B54" s="2"/>
      <c r="C54" s="2"/>
      <c r="D54" s="2"/>
      <c r="E54" s="2"/>
      <c r="F54" s="2"/>
      <c r="G54" s="2"/>
      <c r="H54" s="2"/>
      <c r="I54" s="2"/>
      <c r="J54" s="1"/>
      <c r="K54" s="33"/>
      <c r="L54" s="33"/>
      <c r="M54" s="33"/>
      <c r="N54" s="1"/>
      <c r="O54" s="1"/>
      <c r="P54" s="1"/>
      <c r="Q54" s="1"/>
    </row>
    <row r="55" spans="2:17" x14ac:dyDescent="0.2">
      <c r="B55" s="2"/>
      <c r="C55" s="2"/>
      <c r="D55" s="2"/>
      <c r="E55" s="2"/>
      <c r="F55" s="2"/>
      <c r="G55" s="2"/>
      <c r="H55" s="2"/>
      <c r="I55" s="2"/>
      <c r="K55" s="33"/>
      <c r="L55" s="33"/>
      <c r="M55" s="33"/>
    </row>
    <row r="56" spans="2:17" x14ac:dyDescent="0.2">
      <c r="B56" s="2"/>
      <c r="C56" s="2"/>
      <c r="D56" s="2"/>
      <c r="E56" s="2"/>
      <c r="F56" s="2"/>
      <c r="G56" s="2"/>
      <c r="H56" s="2"/>
      <c r="I56" s="2"/>
      <c r="K56" s="33"/>
      <c r="L56" s="33"/>
      <c r="M56" s="33"/>
    </row>
    <row r="57" spans="2:17" x14ac:dyDescent="0.2">
      <c r="B57" s="2"/>
      <c r="C57" s="2"/>
      <c r="D57" s="2"/>
      <c r="E57" s="2"/>
      <c r="F57" s="2"/>
      <c r="G57" s="2"/>
      <c r="H57" s="2"/>
      <c r="I57" s="2"/>
      <c r="K57" s="33"/>
      <c r="L57" s="33"/>
      <c r="M57" s="33"/>
    </row>
    <row r="58" spans="2:17" x14ac:dyDescent="0.2">
      <c r="B58" s="2"/>
      <c r="C58" s="2"/>
      <c r="D58" s="2"/>
      <c r="E58" s="2"/>
      <c r="F58" s="2"/>
      <c r="G58" s="2"/>
      <c r="H58" s="2"/>
      <c r="I58" s="2"/>
      <c r="K58" s="33"/>
      <c r="L58" s="33"/>
      <c r="M58" s="33"/>
    </row>
    <row r="59" spans="2:17" x14ac:dyDescent="0.2">
      <c r="B59" s="2"/>
      <c r="C59" s="2"/>
      <c r="D59" s="2"/>
      <c r="E59" s="2"/>
      <c r="F59" s="2"/>
      <c r="G59" s="2"/>
      <c r="H59" s="2"/>
      <c r="I59" s="2"/>
      <c r="K59" s="33"/>
      <c r="L59" s="33"/>
      <c r="M59" s="33"/>
    </row>
    <row r="60" spans="2:17" x14ac:dyDescent="0.2">
      <c r="B60" s="2"/>
      <c r="C60" s="2"/>
      <c r="D60" s="2"/>
      <c r="E60" s="2"/>
      <c r="F60" s="2"/>
      <c r="G60" s="2"/>
      <c r="H60" s="2"/>
      <c r="I60" s="2"/>
      <c r="K60" s="33"/>
      <c r="L60" s="33"/>
      <c r="M60" s="33"/>
    </row>
    <row r="61" spans="2:17" x14ac:dyDescent="0.2">
      <c r="B61" s="2"/>
      <c r="C61" s="2"/>
      <c r="D61" s="2"/>
      <c r="E61" s="2"/>
      <c r="F61" s="2"/>
      <c r="G61" s="2"/>
      <c r="H61" s="2"/>
      <c r="I61" s="2"/>
      <c r="K61" s="33"/>
      <c r="L61" s="33"/>
      <c r="M61" s="33"/>
    </row>
    <row r="62" spans="2:17" x14ac:dyDescent="0.2">
      <c r="B62" s="2"/>
      <c r="C62" s="2"/>
      <c r="D62" s="2"/>
      <c r="E62" s="2"/>
      <c r="F62" s="2"/>
      <c r="G62" s="2"/>
      <c r="H62" s="2"/>
      <c r="I62" s="2"/>
      <c r="K62" s="33"/>
      <c r="L62" s="33"/>
      <c r="M62" s="33"/>
    </row>
    <row r="63" spans="2:17" x14ac:dyDescent="0.2">
      <c r="B63" s="2"/>
      <c r="C63" s="2"/>
      <c r="D63" s="2"/>
      <c r="E63" s="2"/>
      <c r="F63" s="2"/>
      <c r="G63" s="2"/>
      <c r="H63" s="2"/>
      <c r="I63" s="2"/>
      <c r="K63" s="33"/>
      <c r="L63" s="33"/>
      <c r="M63" s="33"/>
    </row>
    <row r="64" spans="2:17" x14ac:dyDescent="0.2">
      <c r="B64" s="2"/>
      <c r="C64" s="2"/>
      <c r="D64" s="2"/>
      <c r="E64" s="2"/>
      <c r="F64" s="2"/>
      <c r="G64" s="2"/>
      <c r="H64" s="2"/>
      <c r="I64" s="2"/>
      <c r="K64" s="33"/>
      <c r="L64" s="33"/>
      <c r="M64" s="33"/>
    </row>
    <row r="65" spans="2:13" x14ac:dyDescent="0.2">
      <c r="B65" s="2"/>
      <c r="C65" s="2"/>
      <c r="D65" s="2"/>
      <c r="E65" s="2"/>
      <c r="F65" s="2"/>
      <c r="G65" s="2"/>
      <c r="H65" s="2"/>
      <c r="I65" s="2"/>
      <c r="K65" s="33"/>
      <c r="L65" s="33"/>
      <c r="M65" s="33"/>
    </row>
    <row r="66" spans="2:13" x14ac:dyDescent="0.2">
      <c r="B66" s="2"/>
      <c r="C66" s="2"/>
      <c r="D66" s="2"/>
      <c r="E66" s="2"/>
      <c r="F66" s="2"/>
      <c r="G66" s="2"/>
      <c r="H66" s="2"/>
      <c r="I66" s="2"/>
      <c r="K66" s="33"/>
      <c r="L66" s="33"/>
      <c r="M66" s="33"/>
    </row>
    <row r="67" spans="2:13" x14ac:dyDescent="0.2">
      <c r="B67" s="2"/>
      <c r="C67" s="2"/>
      <c r="D67" s="2"/>
      <c r="E67" s="2"/>
      <c r="F67" s="2"/>
      <c r="G67" s="2"/>
      <c r="H67" s="2"/>
      <c r="I67" s="2"/>
      <c r="K67" s="33"/>
      <c r="L67" s="33"/>
      <c r="M67" s="33"/>
    </row>
    <row r="68" spans="2:13" x14ac:dyDescent="0.2">
      <c r="B68" s="2"/>
      <c r="C68" s="2"/>
      <c r="D68" s="2"/>
      <c r="E68" s="2"/>
      <c r="F68" s="2"/>
      <c r="G68" s="2"/>
      <c r="H68" s="2"/>
      <c r="I68" s="2"/>
      <c r="K68" s="33"/>
      <c r="L68" s="33"/>
      <c r="M68" s="33"/>
    </row>
  </sheetData>
  <mergeCells count="4">
    <mergeCell ref="B5:Q5"/>
    <mergeCell ref="B6:Q6"/>
    <mergeCell ref="B8:B9"/>
    <mergeCell ref="C8:Q8"/>
  </mergeCells>
  <pageMargins left="0.74803149606299213" right="0.35433070866141736" top="0.98425196850393704" bottom="0.98425196850393704" header="0" footer="0"/>
  <pageSetup scale="75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ECONOMICA</vt:lpstr>
      <vt:lpstr>ECONOMICA!Área_de_impresión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LUZ HABIB RUIZ</cp:lastModifiedBy>
  <dcterms:created xsi:type="dcterms:W3CDTF">2020-02-04T19:00:36Z</dcterms:created>
  <dcterms:modified xsi:type="dcterms:W3CDTF">2020-02-04T19:04:33Z</dcterms:modified>
</cp:coreProperties>
</file>