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LORENA\2026\informacion\Requerimiento de infrormacion\presupuesto ciudadano 2026\formatos Ley de ingresos 2026\"/>
    </mc:Choice>
  </mc:AlternateContent>
  <xr:revisionPtr revIDLastSave="0" documentId="13_ncr:1_{79717106-2EE5-4784-96C7-323B9D06F3EC}" xr6:coauthVersionLast="47" xr6:coauthVersionMax="47" xr10:uidLastSave="{00000000-0000-0000-0000-000000000000}"/>
  <bookViews>
    <workbookView xWindow="11544" yWindow="192" windowWidth="12036" windowHeight="12072" xr2:uid="{91C9D93F-0CA0-4CEF-A3D5-195C3E9E97FA}"/>
  </bookViews>
  <sheets>
    <sheet name="Anexo 4- Calendario" sheetId="1" r:id="rId1"/>
  </sheets>
  <definedNames>
    <definedName name="calendario" localSheetId="0">#REF!</definedName>
    <definedName name="calendario">#REF!</definedName>
    <definedName name="_xlnm.Print_Titles" localSheetId="0">'Anexo 4- Calendario'!$1:$10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1" i="1" l="1"/>
  <c r="G220" i="1" s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18" i="1"/>
  <c r="G217" i="1"/>
  <c r="G216" i="1" s="1"/>
  <c r="S216" i="1"/>
  <c r="R216" i="1"/>
  <c r="Q216" i="1"/>
  <c r="Q215" i="1" s="1"/>
  <c r="P216" i="1"/>
  <c r="O216" i="1"/>
  <c r="N216" i="1"/>
  <c r="M216" i="1"/>
  <c r="L216" i="1"/>
  <c r="L215" i="1" s="1"/>
  <c r="K216" i="1"/>
  <c r="K215" i="1" s="1"/>
  <c r="J216" i="1"/>
  <c r="J215" i="1" s="1"/>
  <c r="I216" i="1"/>
  <c r="I215" i="1" s="1"/>
  <c r="H216" i="1"/>
  <c r="H215" i="1" s="1"/>
  <c r="S215" i="1"/>
  <c r="R215" i="1"/>
  <c r="P215" i="1"/>
  <c r="O215" i="1"/>
  <c r="N215" i="1"/>
  <c r="M215" i="1"/>
  <c r="G213" i="1"/>
  <c r="G212" i="1"/>
  <c r="G211" i="1"/>
  <c r="G210" i="1" s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08" i="1"/>
  <c r="G207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2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G190" i="1"/>
  <c r="G189" i="1"/>
  <c r="G188" i="1"/>
  <c r="G187" i="1"/>
  <c r="G186" i="1"/>
  <c r="G185" i="1"/>
  <c r="G184" i="1"/>
  <c r="G183" i="1" s="1"/>
  <c r="S183" i="1"/>
  <c r="R183" i="1"/>
  <c r="R176" i="1" s="1"/>
  <c r="R167" i="1" s="1"/>
  <c r="R165" i="1" s="1"/>
  <c r="Q183" i="1"/>
  <c r="P183" i="1"/>
  <c r="O183" i="1"/>
  <c r="N183" i="1"/>
  <c r="M183" i="1"/>
  <c r="L183" i="1"/>
  <c r="K183" i="1"/>
  <c r="J183" i="1"/>
  <c r="I183" i="1"/>
  <c r="I176" i="1" s="1"/>
  <c r="H183" i="1"/>
  <c r="G182" i="1"/>
  <c r="G181" i="1"/>
  <c r="G180" i="1"/>
  <c r="S179" i="1"/>
  <c r="R179" i="1"/>
  <c r="Q179" i="1"/>
  <c r="P179" i="1"/>
  <c r="O179" i="1"/>
  <c r="N179" i="1"/>
  <c r="M179" i="1"/>
  <c r="M176" i="1" s="1"/>
  <c r="L179" i="1"/>
  <c r="L176" i="1" s="1"/>
  <c r="L167" i="1" s="1"/>
  <c r="L165" i="1" s="1"/>
  <c r="K179" i="1"/>
  <c r="K176" i="1" s="1"/>
  <c r="J179" i="1"/>
  <c r="J176" i="1" s="1"/>
  <c r="I179" i="1"/>
  <c r="H179" i="1"/>
  <c r="G179" i="1"/>
  <c r="G178" i="1"/>
  <c r="G177" i="1"/>
  <c r="Q176" i="1"/>
  <c r="P176" i="1"/>
  <c r="O176" i="1"/>
  <c r="N176" i="1"/>
  <c r="G175" i="1"/>
  <c r="G174" i="1"/>
  <c r="G173" i="1"/>
  <c r="G172" i="1"/>
  <c r="G171" i="1"/>
  <c r="G170" i="1"/>
  <c r="S169" i="1"/>
  <c r="R169" i="1"/>
  <c r="Q169" i="1"/>
  <c r="Q167" i="1" s="1"/>
  <c r="Q165" i="1" s="1"/>
  <c r="P169" i="1"/>
  <c r="O169" i="1"/>
  <c r="N169" i="1"/>
  <c r="M169" i="1"/>
  <c r="L169" i="1"/>
  <c r="K169" i="1"/>
  <c r="J169" i="1"/>
  <c r="I169" i="1"/>
  <c r="H169" i="1"/>
  <c r="G163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G160" i="1"/>
  <c r="G159" i="1"/>
  <c r="G158" i="1"/>
  <c r="G157" i="1"/>
  <c r="G156" i="1"/>
  <c r="G155" i="1"/>
  <c r="G154" i="1"/>
  <c r="S153" i="1"/>
  <c r="R153" i="1"/>
  <c r="Q153" i="1"/>
  <c r="Q152" i="1" s="1"/>
  <c r="P153" i="1"/>
  <c r="O153" i="1"/>
  <c r="N153" i="1"/>
  <c r="N152" i="1" s="1"/>
  <c r="M153" i="1"/>
  <c r="L153" i="1"/>
  <c r="K153" i="1"/>
  <c r="K152" i="1" s="1"/>
  <c r="J153" i="1"/>
  <c r="J152" i="1" s="1"/>
  <c r="I153" i="1"/>
  <c r="I152" i="1" s="1"/>
  <c r="H153" i="1"/>
  <c r="H152" i="1" s="1"/>
  <c r="S152" i="1"/>
  <c r="R152" i="1"/>
  <c r="P152" i="1"/>
  <c r="O152" i="1"/>
  <c r="M152" i="1"/>
  <c r="L152" i="1"/>
  <c r="G150" i="1"/>
  <c r="G149" i="1"/>
  <c r="G148" i="1"/>
  <c r="G147" i="1" s="1"/>
  <c r="G146" i="1" s="1"/>
  <c r="S147" i="1"/>
  <c r="S146" i="1" s="1"/>
  <c r="R147" i="1"/>
  <c r="Q147" i="1"/>
  <c r="P147" i="1"/>
  <c r="O147" i="1"/>
  <c r="N147" i="1"/>
  <c r="N146" i="1" s="1"/>
  <c r="M147" i="1"/>
  <c r="M146" i="1" s="1"/>
  <c r="L147" i="1"/>
  <c r="K147" i="1"/>
  <c r="J147" i="1"/>
  <c r="J146" i="1" s="1"/>
  <c r="I147" i="1"/>
  <c r="I146" i="1" s="1"/>
  <c r="H147" i="1"/>
  <c r="H146" i="1" s="1"/>
  <c r="R146" i="1"/>
  <c r="Q146" i="1"/>
  <c r="P146" i="1"/>
  <c r="O146" i="1"/>
  <c r="L146" i="1"/>
  <c r="K146" i="1"/>
  <c r="G144" i="1"/>
  <c r="G143" i="1"/>
  <c r="G142" i="1"/>
  <c r="G141" i="1"/>
  <c r="G140" i="1"/>
  <c r="G139" i="1"/>
  <c r="G138" i="1"/>
  <c r="G137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5" i="1"/>
  <c r="G134" i="1"/>
  <c r="G133" i="1"/>
  <c r="S132" i="1"/>
  <c r="R132" i="1"/>
  <c r="Q132" i="1"/>
  <c r="P132" i="1"/>
  <c r="P129" i="1" s="1"/>
  <c r="O132" i="1"/>
  <c r="N132" i="1"/>
  <c r="M132" i="1"/>
  <c r="L132" i="1"/>
  <c r="L129" i="1" s="1"/>
  <c r="K132" i="1"/>
  <c r="J132" i="1"/>
  <c r="I132" i="1"/>
  <c r="H132" i="1"/>
  <c r="G132" i="1"/>
  <c r="G131" i="1"/>
  <c r="S130" i="1"/>
  <c r="S129" i="1" s="1"/>
  <c r="R130" i="1"/>
  <c r="Q130" i="1"/>
  <c r="P130" i="1"/>
  <c r="O130" i="1"/>
  <c r="N130" i="1"/>
  <c r="M130" i="1"/>
  <c r="L130" i="1"/>
  <c r="K130" i="1"/>
  <c r="K129" i="1" s="1"/>
  <c r="J130" i="1"/>
  <c r="I130" i="1"/>
  <c r="I129" i="1" s="1"/>
  <c r="H130" i="1"/>
  <c r="H129" i="1" s="1"/>
  <c r="G130" i="1"/>
  <c r="J129" i="1"/>
  <c r="G128" i="1"/>
  <c r="G127" i="1" s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6" i="1"/>
  <c r="G125" i="1"/>
  <c r="G124" i="1"/>
  <c r="G123" i="1"/>
  <c r="G122" i="1"/>
  <c r="G121" i="1"/>
  <c r="G120" i="1"/>
  <c r="G119" i="1"/>
  <c r="G118" i="1"/>
  <c r="G117" i="1"/>
  <c r="G116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4" i="1"/>
  <c r="G113" i="1"/>
  <c r="G112" i="1"/>
  <c r="G111" i="1"/>
  <c r="G110" i="1"/>
  <c r="G109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G107" i="1"/>
  <c r="G106" i="1" s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5" i="1"/>
  <c r="G104" i="1" s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3" i="1"/>
  <c r="G102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G100" i="1"/>
  <c r="G99" i="1"/>
  <c r="G98" i="1"/>
  <c r="G97" i="1" s="1"/>
  <c r="S97" i="1"/>
  <c r="R97" i="1"/>
  <c r="Q97" i="1"/>
  <c r="P97" i="1"/>
  <c r="O97" i="1"/>
  <c r="N97" i="1"/>
  <c r="M97" i="1"/>
  <c r="L97" i="1"/>
  <c r="K97" i="1"/>
  <c r="J97" i="1"/>
  <c r="I97" i="1"/>
  <c r="H97" i="1"/>
  <c r="G96" i="1"/>
  <c r="G95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G93" i="1"/>
  <c r="G92" i="1"/>
  <c r="S91" i="1"/>
  <c r="R91" i="1"/>
  <c r="Q91" i="1"/>
  <c r="P91" i="1"/>
  <c r="O91" i="1"/>
  <c r="N91" i="1"/>
  <c r="M91" i="1"/>
  <c r="L91" i="1"/>
  <c r="K91" i="1"/>
  <c r="J91" i="1"/>
  <c r="I91" i="1"/>
  <c r="H91" i="1"/>
  <c r="G90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G88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G86" i="1"/>
  <c r="G85" i="1"/>
  <c r="G84" i="1"/>
  <c r="G83" i="1"/>
  <c r="G82" i="1" s="1"/>
  <c r="S82" i="1"/>
  <c r="R82" i="1"/>
  <c r="Q82" i="1"/>
  <c r="P82" i="1"/>
  <c r="O82" i="1"/>
  <c r="N82" i="1"/>
  <c r="M82" i="1"/>
  <c r="L82" i="1"/>
  <c r="K82" i="1"/>
  <c r="J82" i="1"/>
  <c r="I82" i="1"/>
  <c r="H82" i="1"/>
  <c r="G81" i="1"/>
  <c r="G80" i="1"/>
  <c r="G79" i="1" s="1"/>
  <c r="S79" i="1"/>
  <c r="R79" i="1"/>
  <c r="Q79" i="1"/>
  <c r="P79" i="1"/>
  <c r="O79" i="1"/>
  <c r="N79" i="1"/>
  <c r="M79" i="1"/>
  <c r="L79" i="1"/>
  <c r="K79" i="1"/>
  <c r="J79" i="1"/>
  <c r="I79" i="1"/>
  <c r="H79" i="1"/>
  <c r="G78" i="1"/>
  <c r="G77" i="1"/>
  <c r="S76" i="1"/>
  <c r="R76" i="1"/>
  <c r="Q76" i="1"/>
  <c r="P76" i="1"/>
  <c r="O76" i="1"/>
  <c r="N76" i="1"/>
  <c r="N72" i="1" s="1"/>
  <c r="M76" i="1"/>
  <c r="M72" i="1" s="1"/>
  <c r="L76" i="1"/>
  <c r="L72" i="1" s="1"/>
  <c r="K76" i="1"/>
  <c r="K72" i="1" s="1"/>
  <c r="J76" i="1"/>
  <c r="J72" i="1" s="1"/>
  <c r="I76" i="1"/>
  <c r="I72" i="1" s="1"/>
  <c r="H76" i="1"/>
  <c r="H72" i="1" s="1"/>
  <c r="G75" i="1"/>
  <c r="G74" i="1"/>
  <c r="G73" i="1"/>
  <c r="S72" i="1"/>
  <c r="R72" i="1"/>
  <c r="Q72" i="1"/>
  <c r="P72" i="1"/>
  <c r="O72" i="1"/>
  <c r="G71" i="1"/>
  <c r="G69" i="1" s="1"/>
  <c r="G70" i="1"/>
  <c r="S69" i="1"/>
  <c r="R69" i="1"/>
  <c r="Q69" i="1"/>
  <c r="P69" i="1"/>
  <c r="O69" i="1"/>
  <c r="N69" i="1"/>
  <c r="M69" i="1"/>
  <c r="L69" i="1"/>
  <c r="K69" i="1"/>
  <c r="J69" i="1"/>
  <c r="I69" i="1"/>
  <c r="H69" i="1"/>
  <c r="G68" i="1"/>
  <c r="G67" i="1"/>
  <c r="G66" i="1"/>
  <c r="S65" i="1"/>
  <c r="R65" i="1"/>
  <c r="Q65" i="1"/>
  <c r="P65" i="1"/>
  <c r="O65" i="1"/>
  <c r="N65" i="1"/>
  <c r="M65" i="1"/>
  <c r="L65" i="1"/>
  <c r="K65" i="1"/>
  <c r="J65" i="1"/>
  <c r="I65" i="1"/>
  <c r="H65" i="1"/>
  <c r="G64" i="1"/>
  <c r="G63" i="1"/>
  <c r="G62" i="1" s="1"/>
  <c r="S62" i="1"/>
  <c r="R62" i="1"/>
  <c r="Q62" i="1"/>
  <c r="P62" i="1"/>
  <c r="O62" i="1"/>
  <c r="N62" i="1"/>
  <c r="M62" i="1"/>
  <c r="L62" i="1"/>
  <c r="K62" i="1"/>
  <c r="J62" i="1"/>
  <c r="I62" i="1"/>
  <c r="H62" i="1"/>
  <c r="G61" i="1"/>
  <c r="S60" i="1"/>
  <c r="R60" i="1"/>
  <c r="Q60" i="1"/>
  <c r="Q59" i="1" s="1"/>
  <c r="Q58" i="1" s="1"/>
  <c r="P60" i="1"/>
  <c r="P59" i="1" s="1"/>
  <c r="O60" i="1"/>
  <c r="O59" i="1" s="1"/>
  <c r="N60" i="1"/>
  <c r="M60" i="1"/>
  <c r="L60" i="1"/>
  <c r="L59" i="1" s="1"/>
  <c r="K60" i="1"/>
  <c r="J60" i="1"/>
  <c r="J59" i="1" s="1"/>
  <c r="J58" i="1" s="1"/>
  <c r="J42" i="1" s="1"/>
  <c r="I60" i="1"/>
  <c r="I59" i="1" s="1"/>
  <c r="H60" i="1"/>
  <c r="H59" i="1" s="1"/>
  <c r="G60" i="1"/>
  <c r="S59" i="1"/>
  <c r="R59" i="1"/>
  <c r="R58" i="1" s="1"/>
  <c r="N59" i="1"/>
  <c r="M59" i="1"/>
  <c r="K59" i="1"/>
  <c r="G59" i="1"/>
  <c r="G57" i="1"/>
  <c r="G56" i="1"/>
  <c r="G55" i="1"/>
  <c r="G54" i="1"/>
  <c r="G53" i="1"/>
  <c r="G52" i="1"/>
  <c r="G51" i="1"/>
  <c r="G50" i="1"/>
  <c r="S49" i="1"/>
  <c r="R49" i="1"/>
  <c r="Q49" i="1"/>
  <c r="P49" i="1"/>
  <c r="O49" i="1"/>
  <c r="N49" i="1"/>
  <c r="M49" i="1"/>
  <c r="L49" i="1"/>
  <c r="L43" i="1" s="1"/>
  <c r="K49" i="1"/>
  <c r="J49" i="1"/>
  <c r="I49" i="1"/>
  <c r="H49" i="1"/>
  <c r="G48" i="1"/>
  <c r="G47" i="1"/>
  <c r="G46" i="1"/>
  <c r="G45" i="1"/>
  <c r="S44" i="1"/>
  <c r="S43" i="1" s="1"/>
  <c r="R44" i="1"/>
  <c r="Q44" i="1"/>
  <c r="P44" i="1"/>
  <c r="P43" i="1" s="1"/>
  <c r="O44" i="1"/>
  <c r="N44" i="1"/>
  <c r="M44" i="1"/>
  <c r="L44" i="1"/>
  <c r="K44" i="1"/>
  <c r="K43" i="1" s="1"/>
  <c r="J44" i="1"/>
  <c r="I44" i="1"/>
  <c r="H44" i="1"/>
  <c r="H43" i="1" s="1"/>
  <c r="J43" i="1"/>
  <c r="I43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G34" i="1"/>
  <c r="G33" i="1"/>
  <c r="G32" i="1" s="1"/>
  <c r="S32" i="1"/>
  <c r="R32" i="1"/>
  <c r="Q32" i="1"/>
  <c r="P32" i="1"/>
  <c r="O32" i="1"/>
  <c r="N32" i="1"/>
  <c r="M32" i="1"/>
  <c r="L32" i="1"/>
  <c r="K32" i="1"/>
  <c r="J32" i="1"/>
  <c r="I32" i="1"/>
  <c r="H32" i="1"/>
  <c r="G31" i="1"/>
  <c r="G30" i="1"/>
  <c r="G29" i="1" s="1"/>
  <c r="S29" i="1"/>
  <c r="R29" i="1"/>
  <c r="Q29" i="1"/>
  <c r="P29" i="1"/>
  <c r="O29" i="1"/>
  <c r="N29" i="1"/>
  <c r="M29" i="1"/>
  <c r="L29" i="1"/>
  <c r="K29" i="1"/>
  <c r="J29" i="1"/>
  <c r="I29" i="1"/>
  <c r="H29" i="1"/>
  <c r="G28" i="1"/>
  <c r="G27" i="1" s="1"/>
  <c r="S27" i="1"/>
  <c r="R27" i="1"/>
  <c r="Q27" i="1"/>
  <c r="P27" i="1"/>
  <c r="O27" i="1"/>
  <c r="N27" i="1"/>
  <c r="M27" i="1"/>
  <c r="L27" i="1"/>
  <c r="K27" i="1"/>
  <c r="J27" i="1"/>
  <c r="I27" i="1"/>
  <c r="H27" i="1"/>
  <c r="G26" i="1"/>
  <c r="G25" i="1"/>
  <c r="G24" i="1"/>
  <c r="G23" i="1" s="1"/>
  <c r="S23" i="1"/>
  <c r="R23" i="1"/>
  <c r="Q23" i="1"/>
  <c r="P23" i="1"/>
  <c r="O23" i="1"/>
  <c r="N23" i="1"/>
  <c r="M23" i="1"/>
  <c r="L23" i="1"/>
  <c r="K23" i="1"/>
  <c r="J23" i="1"/>
  <c r="I23" i="1"/>
  <c r="H23" i="1"/>
  <c r="G22" i="1"/>
  <c r="G21" i="1" s="1"/>
  <c r="S21" i="1"/>
  <c r="R21" i="1"/>
  <c r="Q21" i="1"/>
  <c r="P21" i="1"/>
  <c r="O21" i="1"/>
  <c r="N21" i="1"/>
  <c r="M21" i="1"/>
  <c r="L21" i="1"/>
  <c r="K21" i="1"/>
  <c r="J21" i="1"/>
  <c r="I21" i="1"/>
  <c r="I15" i="1" s="1"/>
  <c r="H21" i="1"/>
  <c r="H15" i="1" s="1"/>
  <c r="G20" i="1"/>
  <c r="G19" i="1"/>
  <c r="G18" i="1"/>
  <c r="G17" i="1"/>
  <c r="S16" i="1"/>
  <c r="R16" i="1"/>
  <c r="R15" i="1" s="1"/>
  <c r="Q16" i="1"/>
  <c r="P16" i="1"/>
  <c r="O16" i="1"/>
  <c r="N16" i="1"/>
  <c r="M16" i="1"/>
  <c r="L16" i="1"/>
  <c r="K16" i="1"/>
  <c r="J16" i="1"/>
  <c r="I16" i="1"/>
  <c r="H16" i="1"/>
  <c r="G16" i="1"/>
  <c r="J15" i="1"/>
  <c r="O15" i="1" l="1"/>
  <c r="N43" i="1"/>
  <c r="O167" i="1"/>
  <c r="O165" i="1" s="1"/>
  <c r="O43" i="1"/>
  <c r="P167" i="1"/>
  <c r="P165" i="1" s="1"/>
  <c r="K15" i="1"/>
  <c r="G44" i="1"/>
  <c r="M167" i="1"/>
  <c r="M165" i="1" s="1"/>
  <c r="M15" i="1"/>
  <c r="Q43" i="1"/>
  <c r="Q42" i="1" s="1"/>
  <c r="Q13" i="1" s="1"/>
  <c r="Q11" i="1" s="1"/>
  <c r="S15" i="1"/>
  <c r="N15" i="1"/>
  <c r="R43" i="1"/>
  <c r="G136" i="1"/>
  <c r="G129" i="1" s="1"/>
  <c r="N129" i="1"/>
  <c r="G169" i="1"/>
  <c r="G167" i="1" s="1"/>
  <c r="G165" i="1" s="1"/>
  <c r="G176" i="1"/>
  <c r="S176" i="1"/>
  <c r="S167" i="1" s="1"/>
  <c r="S165" i="1" s="1"/>
  <c r="N167" i="1"/>
  <c r="N165" i="1" s="1"/>
  <c r="P15" i="1"/>
  <c r="P13" i="1" s="1"/>
  <c r="P11" i="1" s="1"/>
  <c r="G49" i="1"/>
  <c r="G115" i="1"/>
  <c r="M129" i="1"/>
  <c r="H176" i="1"/>
  <c r="H167" i="1" s="1"/>
  <c r="H165" i="1" s="1"/>
  <c r="Q15" i="1"/>
  <c r="M43" i="1"/>
  <c r="M58" i="1"/>
  <c r="G65" i="1"/>
  <c r="G58" i="1" s="1"/>
  <c r="G193" i="1"/>
  <c r="G206" i="1"/>
  <c r="O58" i="1"/>
  <c r="S58" i="1"/>
  <c r="S42" i="1" s="1"/>
  <c r="S13" i="1" s="1"/>
  <c r="S11" i="1" s="1"/>
  <c r="G76" i="1"/>
  <c r="G72" i="1" s="1"/>
  <c r="Q129" i="1"/>
  <c r="O129" i="1"/>
  <c r="G153" i="1"/>
  <c r="G152" i="1" s="1"/>
  <c r="J167" i="1"/>
  <c r="J165" i="1" s="1"/>
  <c r="L15" i="1"/>
  <c r="P58" i="1"/>
  <c r="N58" i="1"/>
  <c r="N42" i="1" s="1"/>
  <c r="N13" i="1" s="1"/>
  <c r="N11" i="1" s="1"/>
  <c r="H58" i="1"/>
  <c r="H42" i="1" s="1"/>
  <c r="H13" i="1" s="1"/>
  <c r="G91" i="1"/>
  <c r="R129" i="1"/>
  <c r="K167" i="1"/>
  <c r="K165" i="1" s="1"/>
  <c r="G215" i="1"/>
  <c r="O42" i="1"/>
  <c r="O13" i="1" s="1"/>
  <c r="O11" i="1" s="1"/>
  <c r="G15" i="1"/>
  <c r="I58" i="1"/>
  <c r="I42" i="1" s="1"/>
  <c r="I13" i="1" s="1"/>
  <c r="I11" i="1" s="1"/>
  <c r="R13" i="1"/>
  <c r="R11" i="1" s="1"/>
  <c r="R42" i="1"/>
  <c r="J13" i="1"/>
  <c r="J11" i="1" s="1"/>
  <c r="L58" i="1"/>
  <c r="L42" i="1" s="1"/>
  <c r="L13" i="1" s="1"/>
  <c r="L11" i="1" s="1"/>
  <c r="K58" i="1"/>
  <c r="K42" i="1" s="1"/>
  <c r="I167" i="1"/>
  <c r="I165" i="1" s="1"/>
  <c r="P42" i="1"/>
  <c r="H11" i="1" l="1"/>
  <c r="G43" i="1"/>
  <c r="G42" i="1" s="1"/>
  <c r="K13" i="1"/>
  <c r="K11" i="1" s="1"/>
  <c r="M42" i="1"/>
  <c r="M13" i="1" s="1"/>
  <c r="M11" i="1" s="1"/>
  <c r="G13" i="1"/>
  <c r="G11" i="1" s="1"/>
</calcChain>
</file>

<file path=xl/sharedStrings.xml><?xml version="1.0" encoding="utf-8"?>
<sst xmlns="http://schemas.openxmlformats.org/spreadsheetml/2006/main" count="215" uniqueCount="212">
  <si>
    <t>Anexo 4</t>
  </si>
  <si>
    <t>Ley de Ingresos del Estado de Oaxaca, Ejercicio Fiscal 2026</t>
  </si>
  <si>
    <t xml:space="preserve">Calendario  de Ingresos </t>
  </si>
  <si>
    <t>(Pesos)</t>
  </si>
  <si>
    <t>CONCEPTOS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</si>
  <si>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</si>
  <si>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</si>
  <si>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</si>
  <si>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</si>
  <si>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</si>
  <si>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</si>
  <si>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</si>
  <si>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</si>
  <si>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</si>
  <si>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</si>
  <si>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</si>
  <si>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</si>
  <si>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</si>
  <si>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</si>
  <si>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INGRESOS DE GESTIÓN</t>
  </si>
  <si>
    <t>IMPUESTOS</t>
  </si>
  <si>
    <t>Impuestos sobre los Ingresos</t>
  </si>
  <si>
    <t>Sobre Rifas, Loterías, Sorteos y Concursos</t>
  </si>
  <si>
    <t>Sobre Diversiones y Espectáculos Públicos</t>
  </si>
  <si>
    <t>Cedular a los Ingresos por el Otorgamiento del Uso o Goce Temporal de Bienes Inmuebles</t>
  </si>
  <si>
    <t>Sobre las Demasías Caducas</t>
  </si>
  <si>
    <t>Impuestos sobre el Patrimonio</t>
  </si>
  <si>
    <t>Sobre Tenencia o Uso de Vehículos</t>
  </si>
  <si>
    <t>Impuestos sobre la Producción, el Consumo y las Transacciones</t>
  </si>
  <si>
    <t>Sobre la Adquisición de Vehículos de Motor Usados</t>
  </si>
  <si>
    <t>Sobre la Prestación de Servicios de Hospedaje</t>
  </si>
  <si>
    <t>Impuesto a la Venta Final de Bebidas con Contenido Alcohólico</t>
  </si>
  <si>
    <t>Impuestos sobre Nóminas y Asimilables</t>
  </si>
  <si>
    <t>Impuesto sobre Erogaciones por Remuneraciones al Trabajo Personal</t>
  </si>
  <si>
    <t>Impuestos Ecológicos</t>
  </si>
  <si>
    <t>Impuesto Sobre la Extracción de Materiales por Remediación Ambiental</t>
  </si>
  <si>
    <t>Accesorios de Impuestos</t>
  </si>
  <si>
    <t>Otros Impuestos</t>
  </si>
  <si>
    <t>Impuesto para el Desarrollo Social</t>
  </si>
  <si>
    <t>Impuestos  no  Comprendidos  en  la  Ley  de  Ingresos  Vigente,  Causados  en Ejercicios Fiscales Anteriores Pendientes de Liquidación o Pago</t>
  </si>
  <si>
    <t>CUOTAS Y APORTACIONES DE SEGURIDAD SOCIAL</t>
  </si>
  <si>
    <t>Cuotas y Aportaciones de Seguridad Social</t>
  </si>
  <si>
    <t>CONTRIBUCIONES DE MEJORAS</t>
  </si>
  <si>
    <t>Contribuciones de Mejoras por Obras Públicas</t>
  </si>
  <si>
    <t>DERECHOS</t>
  </si>
  <si>
    <t xml:space="preserve">Derechos por el Uso, Goce, Aprovechamiento o Explotación de Bienes de Dominio Público </t>
  </si>
  <si>
    <t>Secretaría de las Culturas  y Artes</t>
  </si>
  <si>
    <t>Museos</t>
  </si>
  <si>
    <t>Teatros</t>
  </si>
  <si>
    <t>Casa de la Cultura Oaxaqueña</t>
  </si>
  <si>
    <t>Centro de las Artes de San Agustín</t>
  </si>
  <si>
    <t>Secretaría de Administración</t>
  </si>
  <si>
    <t>Instalaciones y Edificios Públicos</t>
  </si>
  <si>
    <t>Archivo General del Estado</t>
  </si>
  <si>
    <t>Jardín Etnobotánico</t>
  </si>
  <si>
    <t>Centro Cultural y de Convenciones de Oaxaca</t>
  </si>
  <si>
    <t>Centro Gastronómico de Oaxaca</t>
  </si>
  <si>
    <t>Planetario Nundehui</t>
  </si>
  <si>
    <t>Auditorio Guelaguetza</t>
  </si>
  <si>
    <t>Otros Bienes de dominio publico</t>
  </si>
  <si>
    <t xml:space="preserve">Derechos por Prestación de Servicios </t>
  </si>
  <si>
    <t>Administración Pública</t>
  </si>
  <si>
    <t>Comunes</t>
  </si>
  <si>
    <t>Servicios comunes de las Dependencias y Entidades</t>
  </si>
  <si>
    <t>Secretaría de Gobierno</t>
  </si>
  <si>
    <t>Coordinación Estatal de Protección Civil y Gestión de Riesgos</t>
  </si>
  <si>
    <t>Servicios Secretaría de Gobierno</t>
  </si>
  <si>
    <t>Secretaría de Seguridad Pública y Protección Ciudadana</t>
  </si>
  <si>
    <t>Seguridad Pública</t>
  </si>
  <si>
    <t>Seguridad y Vigilancia</t>
  </si>
  <si>
    <t>Vialidad</t>
  </si>
  <si>
    <t>Secretaría de Salud</t>
  </si>
  <si>
    <t>Vigilancia y Control Sanitario</t>
  </si>
  <si>
    <t>Atención en Salud</t>
  </si>
  <si>
    <t>Secretaría de las Infraestructuras y Comunicaciones</t>
  </si>
  <si>
    <t>Relacionados con Obra Pública</t>
  </si>
  <si>
    <t>Regularización de la Tenencia de la Tierra Urbana</t>
  </si>
  <si>
    <t>3% Supervisiòn de Obra y Verificaciòn Domiciliar</t>
  </si>
  <si>
    <t>Agua, Alcantarillado y Drenaje</t>
  </si>
  <si>
    <t xml:space="preserve">Sistema Operador de los Servicios de Agua Potable y Alcantarillado </t>
  </si>
  <si>
    <t xml:space="preserve">Comisión Estatal del Agua para el Bienestar </t>
  </si>
  <si>
    <t>Secretaría de Movilidad</t>
  </si>
  <si>
    <t>Transporte Público</t>
  </si>
  <si>
    <t>Control vehicular</t>
  </si>
  <si>
    <t xml:space="preserve">Secretaría de las Culturas y Artes </t>
  </si>
  <si>
    <t>Taller de Artes Plásticas</t>
  </si>
  <si>
    <t>Centro de Iniciación Musical de Oaxaca</t>
  </si>
  <si>
    <t xml:space="preserve">Otros Servicios de la Secretaría de las Culturas y Artes </t>
  </si>
  <si>
    <t>Secretaría de Bienestar, Tequio e Inclusión</t>
  </si>
  <si>
    <t xml:space="preserve">Atención Social </t>
  </si>
  <si>
    <t>Secretaría de Fomento Agroalimentario y Desarrollo Rural</t>
  </si>
  <si>
    <t>Control Zoosanitario</t>
  </si>
  <si>
    <t>Secretaría de Finanzas</t>
  </si>
  <si>
    <t>Fiscales</t>
  </si>
  <si>
    <t>Catastrales</t>
  </si>
  <si>
    <t xml:space="preserve">Constancias y  Permisos </t>
  </si>
  <si>
    <t>Archivísticos</t>
  </si>
  <si>
    <t>Secretaría de Honestidad, Transparencia y Función Pública</t>
  </si>
  <si>
    <t>Inspección y Vigilancia</t>
  </si>
  <si>
    <t>Constancias de Responsabilidad Administrativa</t>
  </si>
  <si>
    <t>Padrón de Contratistas de Obra Pública</t>
  </si>
  <si>
    <t>Secretaría de Desarrollo Económico</t>
  </si>
  <si>
    <t>Capacitación y Productividad</t>
  </si>
  <si>
    <t>Ferias, exposiciones y eventos de promoción comercial</t>
  </si>
  <si>
    <t xml:space="preserve">Secretaría de Turismo </t>
  </si>
  <si>
    <t>Eventos Lunes del Cerro</t>
  </si>
  <si>
    <t>Secretaría de Medio Ambiente, Biodiversidad, Energías y Sostenibilidad</t>
  </si>
  <si>
    <t>Ecológicos</t>
  </si>
  <si>
    <t>Consejería Jurídica y Asistencia Legal del Estado</t>
  </si>
  <si>
    <t>Registro Civil</t>
  </si>
  <si>
    <t>Instituto Registral</t>
  </si>
  <si>
    <t>Notarial</t>
  </si>
  <si>
    <t>Publicaciones</t>
  </si>
  <si>
    <t>Servicios Consejería Jurídica y Asistencia Legal</t>
  </si>
  <si>
    <t>Comisión de Límites</t>
  </si>
  <si>
    <t>Secretaría de Educación Pública de Oaxaca</t>
  </si>
  <si>
    <t>Coordinación General de Educación Media Superior y Superior, Ciencia y Tecnología</t>
  </si>
  <si>
    <t>Universidad Tecnológica de la Mixteca</t>
  </si>
  <si>
    <t>Universidad del Mar</t>
  </si>
  <si>
    <t>Universidad del Istmo</t>
  </si>
  <si>
    <t>Universidad del Papaloapan</t>
  </si>
  <si>
    <t>Universidad de la Sierra Sur</t>
  </si>
  <si>
    <t>Universidad de la Sierra Juárez</t>
  </si>
  <si>
    <t>Universidad de la Cañada</t>
  </si>
  <si>
    <t>Novauniversitas</t>
  </si>
  <si>
    <t>Universidad de la Costa</t>
  </si>
  <si>
    <t>Universidad de Chalcatongo</t>
  </si>
  <si>
    <t>Secretaría del Trabajo</t>
  </si>
  <si>
    <t>Servicios en materia de Certificación e impartición de cursos y otros</t>
  </si>
  <si>
    <t>Derechos por la Prestación de Servicios Educativos</t>
  </si>
  <si>
    <t>Educación Básica</t>
  </si>
  <si>
    <t>Instituto Estatal de Educación Pública de Oaxaca</t>
  </si>
  <si>
    <t>Educación Media Superior</t>
  </si>
  <si>
    <t>Instituto de Estudios de Bachillerato del Estado de Oaxaca</t>
  </si>
  <si>
    <t>Colegio de Bachilleres del Estado de Oaxaca</t>
  </si>
  <si>
    <t>Colegio de Estudios Científicos y Tecnológicos del Estado de Oaxaca</t>
  </si>
  <si>
    <t>Sistema de Estudios Tecnológicos</t>
  </si>
  <si>
    <t>Instituto Tecnológico de Teposcolula</t>
  </si>
  <si>
    <t>Universidad Tecnológica de la Sierra Sur</t>
  </si>
  <si>
    <t>Instituto Tecnológico San Miguel el Grande</t>
  </si>
  <si>
    <t>Universidad Tecnológica de los Valles Centrales de Oaxaca</t>
  </si>
  <si>
    <t xml:space="preserve">Universidad Politécnica de Nochixtlán "Abraham Castellanos" </t>
  </si>
  <si>
    <t>Otros Derechos</t>
  </si>
  <si>
    <t>Accesorios de Derechos</t>
  </si>
  <si>
    <t>Derechos  no  Comprendidos  en  la  Ley  de  Ingresos  Vigente,  Causados  en Ejercicios Fiscales Anteriores Pendientes de Liquidación o Pago</t>
  </si>
  <si>
    <t>PRODUCTOS</t>
  </si>
  <si>
    <t>Productos</t>
  </si>
  <si>
    <t>Intereses Ganados de Títulos, Valores y demás Instrumentos Financieros de Recursos Estatales</t>
  </si>
  <si>
    <t>Otros Productos</t>
  </si>
  <si>
    <t>Productos  no  Comprendidos  en  la  Ley  de  Ingresos  Vigente,  Causados  en Ejercicios Fiscales Anteriores Pendientes de Liquidación o Pago</t>
  </si>
  <si>
    <t>APROVECHAMIENTOS</t>
  </si>
  <si>
    <t>Aprovechamientos</t>
  </si>
  <si>
    <t>Multas</t>
  </si>
  <si>
    <t>Indemnizaciones</t>
  </si>
  <si>
    <t>Reintegros</t>
  </si>
  <si>
    <t>Otros Aprovechamientos</t>
  </si>
  <si>
    <t>Aprovechamiento Patrimoniales</t>
  </si>
  <si>
    <t>Accesorios de Aprovechamientos</t>
  </si>
  <si>
    <t>Aprovechamientos no  Comprendidos  en  la  Ley  de  Ingresos  Vigente,  Causados  en Ejercicios Fiscales Anteriores Pendientes de Liquidación o Pago</t>
  </si>
  <si>
    <t>INGRESOS POR VENTA DE BIENES, PRESTACIÓN DE SERVICIOS Y OTROS INGRESOS</t>
  </si>
  <si>
    <t>Ingresos por Venta de Bienes, Prestación de Servicios y Otros Ingresos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</si>
  <si>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</si>
  <si>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</si>
  <si>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</si>
  <si>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Fondo General de Participaciones</t>
  </si>
  <si>
    <t>Fondo de Fomento Municipal</t>
  </si>
  <si>
    <t>Participaciones en Impuestos Especiales</t>
  </si>
  <si>
    <t>Fondo de Fiscalización y Recaudación</t>
  </si>
  <si>
    <t xml:space="preserve">Fondo de Compensación  </t>
  </si>
  <si>
    <t>Fondo del Impuesto sobre la Renta</t>
  </si>
  <si>
    <t>Aportaciones</t>
  </si>
  <si>
    <t>Fondo de Aportaciones para la Nómina Educativa y Gasto Operativo</t>
  </si>
  <si>
    <t xml:space="preserve">Fondo de Aportaciones para los Servicios de Salud </t>
  </si>
  <si>
    <t>Fondo de Aportaciones para la Infraestructura Social</t>
  </si>
  <si>
    <t>Fondo de Aportaciones para la Infraestructura Social  Municipal</t>
  </si>
  <si>
    <t>Fondo de Infraestructura Social  para  las Entidades</t>
  </si>
  <si>
    <t xml:space="preserve">Fondo de Aportaciones para el Fortalecimiento de los Municipios y de las Demarcaciones Territoriales del Distrito Federal </t>
  </si>
  <si>
    <t>Fondo de Aportaciones Múltiples</t>
  </si>
  <si>
    <t>Asistencia Social</t>
  </si>
  <si>
    <t>Infraestructura Educativa Básica</t>
  </si>
  <si>
    <t>Infraestructura Educativa Media Superior</t>
  </si>
  <si>
    <t>Infraestructura Educativa Superior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</si>
  <si>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</si>
  <si>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</si>
  <si>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</si>
  <si>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</t>
  </si>
  <si>
    <t xml:space="preserve"> Incentivos Derivados de la Colaboración Fiscal </t>
  </si>
  <si>
    <t>Impuesto sobre Automóviles Nuevos</t>
  </si>
  <si>
    <t>Actos de Fiscalización</t>
  </si>
  <si>
    <t>Otros Incentivos</t>
  </si>
  <si>
    <t>De los Ingresos por la Enajenación de Terrenos, Construcciones o Terrenos y Construcciones Artículo 127</t>
  </si>
  <si>
    <t>De los Ingresos por la Enajenación de Terrenos, Construcciones o Terrenos y Construcciones Artículo 126</t>
  </si>
  <si>
    <t>Impuestos a las Ventas Finales de Gasolinas y Diésel</t>
  </si>
  <si>
    <t>Incentivo Régimen de Incorporación Fiscal</t>
  </si>
  <si>
    <t>Fondo de Compensación del Impuesto Sobre Automóviles Nuevos</t>
  </si>
  <si>
    <t>Fondo de Compensación del Régimen de Pequeños Contribuyentes y Régimen de  Intermedios</t>
  </si>
  <si>
    <t>Impuesto sobre Tenencia Federal</t>
  </si>
  <si>
    <t xml:space="preserve">Del Régimen de Pequeños Contribuyentes  </t>
  </si>
  <si>
    <t>Del Régimen Intermedio de las Personas Físicas con Actividades Empresariales</t>
  </si>
  <si>
    <t>Fondos Distintos de Aportaciones</t>
  </si>
  <si>
    <t>Fondo para Entidades Federativas  y Municipios Productores de Hidrocarburos</t>
  </si>
  <si>
    <t>Fondo para el Desarrollo Regional Sustentable de Estados y Municipios Mineros (Fondo Minero)</t>
  </si>
  <si>
    <t>TRANSFERENCIAS, ASIGNACIONES, SUBSIDIOS Y SUBVENCIONES, Y PENSIONES Y JUBILACIONES</t>
  </si>
  <si>
    <t>Transferencias y Asignaciones</t>
  </si>
  <si>
    <t xml:space="preserve">Subsidios y Subvenciones </t>
  </si>
  <si>
    <t>Pensiones y Jubilaciones</t>
  </si>
  <si>
    <t>OTROS INGRESOS Y BENEFICIOS</t>
  </si>
  <si>
    <t>INGRESOS FINANCIEROS</t>
  </si>
  <si>
    <t>Intereses Ganados de Títulos, Valores y demás Instrumentos Financieros de Recursos Federales</t>
  </si>
  <si>
    <t>OTROS INGRESOS Y BENEFICIOS VARIOS</t>
  </si>
  <si>
    <t>INGRESOS DERIVADOS DE FINANCIAMIENTOS</t>
  </si>
  <si>
    <t>Financiamiento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</si>
</sst>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b/>
      <i/>
      <sz val="10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47">
    <xf numFmtId="0" fontId="0" fillId="0" borderId="0" xfId="0"/>
    <xf numFmtId="0" fontId="3" fillId="0" borderId="0" xfId="2" applyFont="1" applyAlignment="1">
      <alignment vertical="top"/>
    </xf>
    <xf numFmtId="0" fontId="3" fillId="0" borderId="0" xfId="2" applyFont="1" applyAlignment="1">
      <alignment horizontal="center" vertical="top"/>
    </xf>
    <xf numFmtId="0" fontId="4" fillId="0" borderId="0" xfId="0" applyFont="1" applyAlignment="1">
      <alignment vertical="top"/>
    </xf>
    <xf numFmtId="0" fontId="2" fillId="0" borderId="0" xfId="3" applyAlignment="1">
      <alignment vertical="top"/>
    </xf>
    <xf numFmtId="0" fontId="2" fillId="0" borderId="0" xfId="3"/>
    <xf numFmtId="0" fontId="3" fillId="0" borderId="0" xfId="2" applyFont="1" applyAlignment="1">
      <alignment vertical="center"/>
    </xf>
    <xf numFmtId="0" fontId="2" fillId="0" borderId="0" xfId="3" applyAlignment="1">
      <alignment horizontal="center" vertical="center"/>
    </xf>
    <xf numFmtId="0" fontId="2" fillId="0" borderId="0" xfId="3" applyAlignment="1">
      <alignment vertical="center"/>
    </xf>
    <xf numFmtId="43" fontId="4" fillId="0" borderId="0" xfId="1" applyFont="1" applyBorder="1" applyAlignment="1">
      <alignment horizontal="left" vertical="top"/>
    </xf>
    <xf numFmtId="43" fontId="4" fillId="0" borderId="0" xfId="1" applyFont="1" applyBorder="1" applyAlignment="1">
      <alignment vertical="top"/>
    </xf>
    <xf numFmtId="43" fontId="3" fillId="2" borderId="4" xfId="1" applyFont="1" applyFill="1" applyBorder="1" applyAlignment="1">
      <alignment horizontal="center" vertical="center" wrapText="1"/>
    </xf>
    <xf numFmtId="43" fontId="3" fillId="2" borderId="4" xfId="1" applyFont="1" applyFill="1" applyBorder="1" applyAlignment="1">
      <alignment horizontal="center" vertical="center"/>
    </xf>
    <xf numFmtId="43" fontId="3" fillId="3" borderId="4" xfId="3" applyNumberFormat="1" applyFont="1" applyFill="1" applyBorder="1" applyAlignment="1">
      <alignment horizontal="center" vertical="center"/>
    </xf>
    <xf numFmtId="43" fontId="3" fillId="4" borderId="4" xfId="3" applyNumberFormat="1" applyFont="1" applyFill="1" applyBorder="1" applyAlignment="1">
      <alignment horizontal="center" vertical="center"/>
    </xf>
    <xf numFmtId="43" fontId="2" fillId="0" borderId="0" xfId="3" applyNumberFormat="1" applyAlignment="1">
      <alignment vertical="top"/>
    </xf>
    <xf numFmtId="43" fontId="4" fillId="0" borderId="5" xfId="1" applyFont="1" applyFill="1" applyBorder="1" applyAlignment="1">
      <alignment horizontal="justify" vertical="center"/>
    </xf>
    <xf numFmtId="43" fontId="3" fillId="0" borderId="4" xfId="3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justify" vertical="center"/>
    </xf>
    <xf numFmtId="0" fontId="4" fillId="0" borderId="6" xfId="0" applyFont="1" applyBorder="1" applyAlignment="1">
      <alignment horizontal="justify" vertical="center"/>
    </xf>
    <xf numFmtId="43" fontId="2" fillId="0" borderId="4" xfId="4" applyFont="1" applyFill="1" applyBorder="1" applyAlignment="1">
      <alignment horizontal="left" vertical="center"/>
    </xf>
    <xf numFmtId="43" fontId="2" fillId="0" borderId="4" xfId="1" applyFont="1" applyFill="1" applyBorder="1" applyAlignment="1">
      <alignment horizontal="left" vertical="center"/>
    </xf>
    <xf numFmtId="43" fontId="2" fillId="0" borderId="4" xfId="1" applyFont="1" applyBorder="1" applyAlignment="1">
      <alignment vertical="center"/>
    </xf>
    <xf numFmtId="2" fontId="2" fillId="0" borderId="4" xfId="3" applyNumberFormat="1" applyBorder="1" applyAlignment="1">
      <alignment vertical="center"/>
    </xf>
    <xf numFmtId="0" fontId="7" fillId="0" borderId="5" xfId="0" applyFont="1" applyBorder="1" applyAlignment="1">
      <alignment horizontal="justify" vertical="center"/>
    </xf>
    <xf numFmtId="0" fontId="7" fillId="0" borderId="6" xfId="0" applyFont="1" applyBorder="1" applyAlignment="1">
      <alignment horizontal="justify" vertical="center"/>
    </xf>
    <xf numFmtId="43" fontId="3" fillId="0" borderId="4" xfId="4" applyFont="1" applyFill="1" applyBorder="1" applyAlignment="1">
      <alignment horizontal="left" vertical="center"/>
    </xf>
    <xf numFmtId="0" fontId="4" fillId="0" borderId="1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center" wrapText="1"/>
    </xf>
    <xf numFmtId="43" fontId="4" fillId="0" borderId="1" xfId="1" applyFont="1" applyFill="1" applyBorder="1" applyAlignment="1">
      <alignment horizontal="justify" vertical="center"/>
    </xf>
    <xf numFmtId="2" fontId="3" fillId="0" borderId="4" xfId="3" applyNumberFormat="1" applyFont="1" applyBorder="1" applyAlignment="1">
      <alignment horizontal="right" vertical="center"/>
    </xf>
    <xf numFmtId="43" fontId="4" fillId="0" borderId="2" xfId="1" applyFont="1" applyFill="1" applyBorder="1" applyAlignment="1">
      <alignment horizontal="justify" vertical="center"/>
    </xf>
    <xf numFmtId="0" fontId="4" fillId="0" borderId="8" xfId="0" applyFont="1" applyBorder="1" applyAlignment="1">
      <alignment horizontal="justify" vertical="center"/>
    </xf>
    <xf numFmtId="0" fontId="4" fillId="0" borderId="9" xfId="0" applyFont="1" applyBorder="1" applyAlignment="1">
      <alignment horizontal="justify" vertical="center"/>
    </xf>
    <xf numFmtId="0" fontId="3" fillId="0" borderId="9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top"/>
    </xf>
    <xf numFmtId="0" fontId="4" fillId="0" borderId="9" xfId="0" applyFont="1" applyBorder="1" applyAlignment="1">
      <alignment horizontal="justify" vertical="top"/>
    </xf>
    <xf numFmtId="0" fontId="2" fillId="0" borderId="9" xfId="0" applyFont="1" applyBorder="1" applyAlignment="1">
      <alignment horizontal="justify" vertical="top" wrapText="1"/>
    </xf>
    <xf numFmtId="0" fontId="4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43" fontId="4" fillId="0" borderId="8" xfId="1" applyFont="1" applyFill="1" applyBorder="1" applyAlignment="1">
      <alignment horizontal="justify" vertical="center"/>
    </xf>
    <xf numFmtId="43" fontId="4" fillId="0" borderId="9" xfId="1" applyFont="1" applyFill="1" applyBorder="1" applyAlignment="1">
      <alignment horizontal="justify" vertical="center"/>
    </xf>
    <xf numFmtId="0" fontId="3" fillId="0" borderId="9" xfId="0" applyFont="1" applyBorder="1" applyAlignment="1">
      <alignment horizontal="justify" vertical="center"/>
    </xf>
    <xf numFmtId="43" fontId="4" fillId="0" borderId="9" xfId="1" applyFont="1" applyFill="1" applyBorder="1" applyAlignment="1">
      <alignment vertical="center"/>
    </xf>
    <xf numFmtId="0" fontId="2" fillId="0" borderId="9" xfId="0" applyFont="1" applyBorder="1" applyAlignment="1">
      <alignment horizontal="justify" vertical="center"/>
    </xf>
    <xf numFmtId="43" fontId="2" fillId="0" borderId="9" xfId="1" applyFont="1" applyFill="1" applyBorder="1" applyAlignment="1">
      <alignment horizontal="center" vertical="center"/>
    </xf>
    <xf numFmtId="43" fontId="2" fillId="0" borderId="10" xfId="1" applyFont="1" applyFill="1" applyBorder="1" applyAlignment="1">
      <alignment vertical="center" wrapText="1"/>
    </xf>
    <xf numFmtId="43" fontId="2" fillId="0" borderId="10" xfId="1" applyFont="1" applyFill="1" applyBorder="1" applyAlignment="1">
      <alignment vertical="center"/>
    </xf>
    <xf numFmtId="43" fontId="2" fillId="0" borderId="9" xfId="1" applyFont="1" applyFill="1" applyBorder="1" applyAlignment="1">
      <alignment vertical="center"/>
    </xf>
    <xf numFmtId="43" fontId="3" fillId="0" borderId="4" xfId="1" applyFont="1" applyFill="1" applyBorder="1" applyAlignment="1">
      <alignment horizontal="left" vertical="center"/>
    </xf>
    <xf numFmtId="43" fontId="8" fillId="0" borderId="9" xfId="1" applyFont="1" applyFill="1" applyBorder="1" applyAlignment="1">
      <alignment horizontal="justify" vertical="center"/>
    </xf>
    <xf numFmtId="2" fontId="3" fillId="0" borderId="4" xfId="3" applyNumberFormat="1" applyFont="1" applyBorder="1" applyAlignment="1">
      <alignment vertical="center"/>
    </xf>
    <xf numFmtId="0" fontId="9" fillId="0" borderId="9" xfId="0" applyFont="1" applyBorder="1" applyAlignment="1">
      <alignment horizontal="justify" vertical="center" wrapText="1"/>
    </xf>
    <xf numFmtId="0" fontId="3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43" fontId="3" fillId="0" borderId="4" xfId="1" applyFont="1" applyBorder="1" applyAlignment="1">
      <alignment vertical="center"/>
    </xf>
    <xf numFmtId="43" fontId="7" fillId="0" borderId="9" xfId="1" applyFont="1" applyFill="1" applyBorder="1" applyAlignment="1">
      <alignment horizontal="left" vertical="center"/>
    </xf>
    <xf numFmtId="43" fontId="2" fillId="0" borderId="4" xfId="3" applyNumberFormat="1" applyBorder="1" applyAlignment="1">
      <alignment vertical="center"/>
    </xf>
    <xf numFmtId="43" fontId="2" fillId="0" borderId="4" xfId="1" applyFont="1" applyFill="1" applyBorder="1" applyAlignment="1">
      <alignment vertical="center"/>
    </xf>
    <xf numFmtId="39" fontId="3" fillId="0" borderId="4" xfId="3" applyNumberFormat="1" applyFont="1" applyBorder="1" applyAlignment="1">
      <alignment horizontal="right" vertical="center"/>
    </xf>
    <xf numFmtId="39" fontId="2" fillId="0" borderId="4" xfId="4" applyNumberFormat="1" applyFont="1" applyFill="1" applyBorder="1" applyAlignment="1">
      <alignment vertical="center"/>
    </xf>
    <xf numFmtId="43" fontId="3" fillId="4" borderId="4" xfId="3" applyNumberFormat="1" applyFont="1" applyFill="1" applyBorder="1" applyAlignment="1">
      <alignment horizontal="right" vertical="center"/>
    </xf>
    <xf numFmtId="43" fontId="3" fillId="0" borderId="4" xfId="5" applyFont="1" applyFill="1" applyBorder="1" applyAlignment="1">
      <alignment horizontal="left" vertical="center" wrapText="1"/>
    </xf>
    <xf numFmtId="43" fontId="3" fillId="0" borderId="4" xfId="4" applyFont="1" applyFill="1" applyBorder="1" applyAlignment="1">
      <alignment horizontal="justify" vertical="center"/>
    </xf>
    <xf numFmtId="43" fontId="3" fillId="0" borderId="4" xfId="1" applyFont="1" applyFill="1" applyBorder="1" applyAlignment="1">
      <alignment horizontal="left" vertical="center" wrapText="1"/>
    </xf>
    <xf numFmtId="43" fontId="2" fillId="0" borderId="4" xfId="1" applyFont="1" applyFill="1" applyBorder="1" applyAlignment="1">
      <alignment horizontal="justify" vertical="center"/>
    </xf>
    <xf numFmtId="164" fontId="2" fillId="0" borderId="4" xfId="4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43" fontId="3" fillId="0" borderId="4" xfId="1" applyFont="1" applyBorder="1" applyAlignment="1">
      <alignment vertical="center" wrapText="1"/>
    </xf>
    <xf numFmtId="0" fontId="2" fillId="0" borderId="8" xfId="0" applyFont="1" applyBorder="1" applyAlignment="1">
      <alignment horizontal="justify" vertical="center"/>
    </xf>
    <xf numFmtId="43" fontId="2" fillId="0" borderId="0" xfId="1" applyFont="1" applyFill="1" applyAlignment="1">
      <alignment vertical="top"/>
    </xf>
    <xf numFmtId="43" fontId="3" fillId="0" borderId="4" xfId="3" applyNumberFormat="1" applyFont="1" applyBorder="1" applyAlignment="1">
      <alignment horizontal="left" vertical="center" wrapText="1"/>
    </xf>
    <xf numFmtId="43" fontId="3" fillId="4" borderId="4" xfId="1" applyFont="1" applyFill="1" applyBorder="1" applyAlignment="1">
      <alignment vertical="center"/>
    </xf>
    <xf numFmtId="2" fontId="3" fillId="4" borderId="4" xfId="3" applyNumberFormat="1" applyFont="1" applyFill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43" fontId="3" fillId="0" borderId="4" xfId="1" applyFont="1" applyFill="1" applyBorder="1" applyAlignment="1">
      <alignment vertical="center"/>
    </xf>
    <xf numFmtId="0" fontId="2" fillId="0" borderId="8" xfId="3" applyBorder="1" applyAlignment="1">
      <alignment vertical="center"/>
    </xf>
    <xf numFmtId="0" fontId="2" fillId="0" borderId="9" xfId="3" applyBorder="1" applyAlignment="1">
      <alignment vertical="center"/>
    </xf>
    <xf numFmtId="0" fontId="2" fillId="0" borderId="9" xfId="3" applyBorder="1" applyAlignment="1">
      <alignment horizontal="center" vertical="center"/>
    </xf>
    <xf numFmtId="0" fontId="2" fillId="0" borderId="10" xfId="3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justify" vertical="center"/>
    </xf>
    <xf numFmtId="0" fontId="2" fillId="0" borderId="10" xfId="0" applyFont="1" applyBorder="1" applyAlignment="1">
      <alignment horizontal="justify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justify" vertical="center"/>
    </xf>
    <xf numFmtId="0" fontId="3" fillId="4" borderId="2" xfId="0" applyFont="1" applyFill="1" applyBorder="1" applyAlignment="1">
      <alignment horizontal="justify" vertical="center"/>
    </xf>
    <xf numFmtId="0" fontId="3" fillId="4" borderId="3" xfId="0" applyFont="1" applyFill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justify" vertical="center"/>
    </xf>
    <xf numFmtId="0" fontId="3" fillId="0" borderId="10" xfId="0" applyFont="1" applyBorder="1" applyAlignment="1">
      <alignment horizontal="justify" vertical="center"/>
    </xf>
    <xf numFmtId="43" fontId="7" fillId="0" borderId="9" xfId="1" applyFont="1" applyFill="1" applyBorder="1" applyAlignment="1">
      <alignment horizontal="left" vertical="center"/>
    </xf>
    <xf numFmtId="43" fontId="7" fillId="0" borderId="10" xfId="1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3" fontId="2" fillId="0" borderId="2" xfId="1" applyFont="1" applyFill="1" applyBorder="1" applyAlignment="1">
      <alignment horizontal="left" vertical="center" wrapText="1"/>
    </xf>
    <xf numFmtId="43" fontId="2" fillId="0" borderId="3" xfId="1" applyFont="1" applyFill="1" applyBorder="1" applyAlignment="1">
      <alignment horizontal="left" vertical="center" wrapText="1"/>
    </xf>
    <xf numFmtId="43" fontId="2" fillId="0" borderId="9" xfId="1" applyFont="1" applyFill="1" applyBorder="1" applyAlignment="1">
      <alignment horizontal="justify" vertical="center" wrapText="1"/>
    </xf>
    <xf numFmtId="43" fontId="2" fillId="0" borderId="10" xfId="1" applyFont="1" applyFill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/>
    </xf>
    <xf numFmtId="0" fontId="2" fillId="0" borderId="7" xfId="0" applyFont="1" applyBorder="1" applyAlignment="1">
      <alignment horizontal="justify" vertical="center"/>
    </xf>
    <xf numFmtId="0" fontId="3" fillId="0" borderId="0" xfId="2" applyFont="1" applyAlignment="1">
      <alignment horizontal="left" vertical="top" wrapText="1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</cellXfs>
  <cellStyles count="6">
    <cellStyle name="Millares" xfId="1" builtinId="3"/>
    <cellStyle name="Millares 2 3" xfId="4" xr:uid="{E7F28A50-2093-4DA6-908B-39F984EFE482}"/>
    <cellStyle name="Millares 4 2 2" xfId="5" xr:uid="{A436A79E-775B-41E1-89ED-A25FF7C56BE7}"/>
    <cellStyle name="Normal" xfId="0" builtinId="0"/>
    <cellStyle name="Normal 2 2" xfId="2" xr:uid="{B4CCE609-A949-4EFF-98D3-54D13A23E652}"/>
    <cellStyle name="Normal 3 2" xfId="3" xr:uid="{21EC84EB-A1B9-4370-8450-C4BC67EB0F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0664F-C5B0-418D-A020-D9ADE7AEBBFD}">
  <sheetPr>
    <tabColor theme="2" tint="-0.499984740745262"/>
  </sheetPr>
  <dimension ref="A1:S222"/>
  <sheetViews>
    <sheetView showGridLines="0" tabSelected="1" topLeftCell="A124" zoomScale="70" zoomScaleNormal="70" workbookViewId="0">
      <selection activeCell="A9" sqref="A9:F9"/>
    </sheetView>
  </sheetViews>
  <sheetFormatPr baseColWidth="10" defaultColWidth="11.44140625" defaultRowHeight="13.2" x14ac:dyDescent="0.25"/>
  <cols>
    <col min="1" max="1" width="1.109375" style="4" customWidth="1"/>
    <col min="2" max="2" width="1.44140625" style="4" customWidth="1"/>
    <col min="3" max="3" width="1.77734375" style="4" customWidth="1"/>
    <col min="4" max="4" width="1.77734375" style="5" customWidth="1"/>
    <col min="5" max="5" width="1.77734375" style="7" customWidth="1"/>
    <col min="6" max="6" width="39.6640625" style="8" customWidth="1"/>
    <col min="7" max="7" width="22.33203125" style="4" customWidth="1"/>
    <col min="8" max="8" width="20.21875" style="4" customWidth="1"/>
    <col min="9" max="9" width="19.77734375" style="4" customWidth="1"/>
    <col min="10" max="10" width="19.6640625" style="4" customWidth="1"/>
    <col min="11" max="11" width="19.109375" style="4" customWidth="1"/>
    <col min="12" max="12" width="19.6640625" style="4" customWidth="1"/>
    <col min="13" max="13" width="18.6640625" style="4" customWidth="1"/>
    <col min="14" max="14" width="18.5546875" style="4" customWidth="1"/>
    <col min="15" max="15" width="19" style="4" customWidth="1"/>
    <col min="16" max="17" width="20" style="4" customWidth="1"/>
    <col min="18" max="18" width="20.6640625" style="4" customWidth="1"/>
    <col min="19" max="19" width="18.88671875" style="4" customWidth="1"/>
    <col min="20" max="16384" width="11.44140625" style="4"/>
  </cols>
  <sheetData>
    <row r="1" spans="1:19" x14ac:dyDescent="0.3">
      <c r="A1" s="1"/>
      <c r="B1" s="2"/>
      <c r="C1" s="2"/>
      <c r="D1" s="2"/>
      <c r="E1" s="2"/>
      <c r="F1" s="3"/>
    </row>
    <row r="2" spans="1:19" x14ac:dyDescent="0.3">
      <c r="A2" s="1"/>
      <c r="B2" s="2"/>
      <c r="C2" s="2"/>
      <c r="D2" s="2"/>
      <c r="E2" s="2"/>
      <c r="F2" s="3"/>
    </row>
    <row r="3" spans="1:19" x14ac:dyDescent="0.3">
      <c r="A3" s="1"/>
      <c r="B3" s="2"/>
      <c r="C3" s="2"/>
      <c r="D3" s="2"/>
      <c r="E3" s="2"/>
      <c r="F3" s="3"/>
    </row>
    <row r="4" spans="1:19" x14ac:dyDescent="0.3">
      <c r="A4" s="1" t="s">
        <v>0</v>
      </c>
      <c r="B4" s="1"/>
      <c r="C4" s="2"/>
      <c r="D4" s="2"/>
      <c r="E4" s="2"/>
      <c r="F4" s="2"/>
    </row>
    <row r="6" spans="1:19" ht="17.399999999999999" customHeight="1" x14ac:dyDescent="0.25">
      <c r="A6" s="5"/>
      <c r="B6" s="6" t="s">
        <v>1</v>
      </c>
      <c r="C6" s="5"/>
    </row>
    <row r="7" spans="1:19" ht="17.399999999999999" customHeight="1" x14ac:dyDescent="0.25">
      <c r="A7" s="5"/>
      <c r="B7" s="142" t="s">
        <v>2</v>
      </c>
      <c r="C7" s="142"/>
      <c r="D7" s="142"/>
      <c r="E7" s="142"/>
      <c r="F7" s="142"/>
    </row>
    <row r="8" spans="1:19" ht="17.399999999999999" customHeight="1" x14ac:dyDescent="0.3">
      <c r="B8" s="9" t="s">
        <v>3</v>
      </c>
      <c r="C8" s="10"/>
      <c r="D8" s="10"/>
      <c r="E8" s="10"/>
      <c r="F8" s="10"/>
    </row>
    <row r="9" spans="1:19" ht="28.8" customHeight="1" x14ac:dyDescent="0.3">
      <c r="A9" s="143" t="s">
        <v>4</v>
      </c>
      <c r="B9" s="144"/>
      <c r="C9" s="144"/>
      <c r="D9" s="144"/>
      <c r="E9" s="144"/>
      <c r="F9" s="145"/>
      <c r="G9" s="11" t="s">
        <v>5</v>
      </c>
      <c r="H9" s="12" t="s">
        <v>6</v>
      </c>
      <c r="I9" s="12" t="s">
        <v>7</v>
      </c>
      <c r="J9" s="12" t="s">
        <v>8</v>
      </c>
      <c r="K9" s="12" t="s">
        <v>9</v>
      </c>
      <c r="L9" s="12" t="s">
        <v>10</v>
      </c>
      <c r="M9" s="12" t="s">
        <v>11</v>
      </c>
      <c r="N9" s="12" t="s">
        <v>12</v>
      </c>
      <c r="O9" s="12" t="s">
        <v>13</v>
      </c>
      <c r="P9" s="12" t="s">
        <v>14</v>
      </c>
      <c r="Q9" s="12" t="s">
        <v>15</v>
      </c>
      <c r="R9" s="12" t="s">
        <v>16</v>
      </c>
      <c r="S9" s="12" t="s">
        <v>17</v>
      </c>
    </row>
    <row r="10" spans="1:19" ht="9.6" customHeight="1" x14ac:dyDescent="0.3">
      <c r="D10" s="4"/>
      <c r="E10" s="4"/>
      <c r="F10" s="4"/>
    </row>
    <row r="11" spans="1:19" ht="30.6" customHeight="1" x14ac:dyDescent="0.3">
      <c r="A11" s="146" t="s">
        <v>18</v>
      </c>
      <c r="B11" s="146"/>
      <c r="C11" s="146"/>
      <c r="D11" s="146"/>
      <c r="E11" s="146"/>
      <c r="F11" s="146"/>
      <c r="G11" s="13">
        <f t="shared" ref="G11:S11" si="0">G13+G165+G215+G220</f>
        <v>108916353742</v>
      </c>
      <c r="H11" s="13">
        <f t="shared" si="0"/>
        <v>6240336831</v>
      </c>
      <c r="I11" s="13">
        <f t="shared" si="0"/>
        <v>10894590715</v>
      </c>
      <c r="J11" s="13">
        <f t="shared" si="0"/>
        <v>10725643425</v>
      </c>
      <c r="K11" s="13">
        <f t="shared" si="0"/>
        <v>8794163863</v>
      </c>
      <c r="L11" s="13">
        <f t="shared" si="0"/>
        <v>9000094437</v>
      </c>
      <c r="M11" s="13">
        <f t="shared" si="0"/>
        <v>11726425563</v>
      </c>
      <c r="N11" s="13">
        <f t="shared" si="0"/>
        <v>6997813793</v>
      </c>
      <c r="O11" s="13">
        <f t="shared" si="0"/>
        <v>10317808501</v>
      </c>
      <c r="P11" s="13">
        <f t="shared" si="0"/>
        <v>10733378482</v>
      </c>
      <c r="Q11" s="13">
        <f t="shared" si="0"/>
        <v>9461971437</v>
      </c>
      <c r="R11" s="13">
        <f t="shared" si="0"/>
        <v>7446266615</v>
      </c>
      <c r="S11" s="13">
        <f t="shared" si="0"/>
        <v>6577860080</v>
      </c>
    </row>
    <row r="12" spans="1:19" ht="7.8" customHeight="1" x14ac:dyDescent="0.3">
      <c r="D12" s="4"/>
      <c r="E12" s="4"/>
      <c r="F12" s="4"/>
    </row>
    <row r="13" spans="1:19" ht="23.55" customHeight="1" x14ac:dyDescent="0.3">
      <c r="A13" s="110" t="s">
        <v>19</v>
      </c>
      <c r="B13" s="111"/>
      <c r="C13" s="111"/>
      <c r="D13" s="111"/>
      <c r="E13" s="111"/>
      <c r="F13" s="112"/>
      <c r="G13" s="14">
        <f t="shared" ref="G13:S13" si="1">G15+G36+G39+G42+G146+G152+G162</f>
        <v>5533286361</v>
      </c>
      <c r="H13" s="14">
        <f t="shared" si="1"/>
        <v>869176130</v>
      </c>
      <c r="I13" s="14">
        <f t="shared" si="1"/>
        <v>336490322</v>
      </c>
      <c r="J13" s="14">
        <f t="shared" si="1"/>
        <v>636496436</v>
      </c>
      <c r="K13" s="14">
        <f t="shared" si="1"/>
        <v>269674723</v>
      </c>
      <c r="L13" s="14">
        <f t="shared" si="1"/>
        <v>582182791</v>
      </c>
      <c r="M13" s="14">
        <f t="shared" si="1"/>
        <v>263368031</v>
      </c>
      <c r="N13" s="14">
        <f t="shared" si="1"/>
        <v>626300284</v>
      </c>
      <c r="O13" s="14">
        <f t="shared" si="1"/>
        <v>300810649</v>
      </c>
      <c r="P13" s="14">
        <f t="shared" si="1"/>
        <v>654390623</v>
      </c>
      <c r="Q13" s="14">
        <f t="shared" si="1"/>
        <v>231298357</v>
      </c>
      <c r="R13" s="14">
        <f t="shared" si="1"/>
        <v>521030674</v>
      </c>
      <c r="S13" s="14">
        <f t="shared" si="1"/>
        <v>242067341</v>
      </c>
    </row>
    <row r="14" spans="1:19" ht="7.8" customHeight="1" x14ac:dyDescent="0.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</row>
    <row r="15" spans="1:19" ht="20.55" customHeight="1" x14ac:dyDescent="0.3">
      <c r="A15" s="16"/>
      <c r="B15" s="132" t="s">
        <v>20</v>
      </c>
      <c r="C15" s="132"/>
      <c r="D15" s="132"/>
      <c r="E15" s="132"/>
      <c r="F15" s="133"/>
      <c r="G15" s="17">
        <f t="shared" ref="G15:S15" si="2">G16+G21+G23+G27+G31+G32+G34+G29</f>
        <v>2455845007</v>
      </c>
      <c r="H15" s="17">
        <f t="shared" si="2"/>
        <v>412787771</v>
      </c>
      <c r="I15" s="17">
        <f t="shared" si="2"/>
        <v>48535331</v>
      </c>
      <c r="J15" s="17">
        <f t="shared" si="2"/>
        <v>352015702</v>
      </c>
      <c r="K15" s="17">
        <f t="shared" si="2"/>
        <v>39460582</v>
      </c>
      <c r="L15" s="17">
        <f t="shared" si="2"/>
        <v>342701137</v>
      </c>
      <c r="M15" s="17">
        <f t="shared" si="2"/>
        <v>44881649</v>
      </c>
      <c r="N15" s="17">
        <f t="shared" si="2"/>
        <v>376291813</v>
      </c>
      <c r="O15" s="17">
        <f t="shared" si="2"/>
        <v>41036942</v>
      </c>
      <c r="P15" s="17">
        <f t="shared" si="2"/>
        <v>362106526</v>
      </c>
      <c r="Q15" s="17">
        <f t="shared" si="2"/>
        <v>38087687</v>
      </c>
      <c r="R15" s="17">
        <f t="shared" si="2"/>
        <v>335779254</v>
      </c>
      <c r="S15" s="17">
        <f t="shared" si="2"/>
        <v>62160613</v>
      </c>
    </row>
    <row r="16" spans="1:19" ht="25.2" customHeight="1" x14ac:dyDescent="0.3">
      <c r="A16" s="18"/>
      <c r="B16" s="19"/>
      <c r="C16" s="132" t="s">
        <v>21</v>
      </c>
      <c r="D16" s="132"/>
      <c r="E16" s="132"/>
      <c r="F16" s="133"/>
      <c r="G16" s="17">
        <f t="shared" ref="G16:S16" si="3">SUM(G17:G20)</f>
        <v>86483070</v>
      </c>
      <c r="H16" s="17">
        <f t="shared" si="3"/>
        <v>12032647</v>
      </c>
      <c r="I16" s="17">
        <f t="shared" si="3"/>
        <v>1506881</v>
      </c>
      <c r="J16" s="17">
        <f t="shared" si="3"/>
        <v>12623809</v>
      </c>
      <c r="K16" s="17">
        <f t="shared" si="3"/>
        <v>1214993</v>
      </c>
      <c r="L16" s="17">
        <f t="shared" si="3"/>
        <v>12722369</v>
      </c>
      <c r="M16" s="17">
        <f t="shared" si="3"/>
        <v>2879227</v>
      </c>
      <c r="N16" s="17">
        <f t="shared" si="3"/>
        <v>13399182</v>
      </c>
      <c r="O16" s="17">
        <f t="shared" si="3"/>
        <v>1510538</v>
      </c>
      <c r="P16" s="17">
        <f t="shared" si="3"/>
        <v>13812793</v>
      </c>
      <c r="Q16" s="17">
        <f t="shared" si="3"/>
        <v>1150548</v>
      </c>
      <c r="R16" s="17">
        <f t="shared" si="3"/>
        <v>12120836</v>
      </c>
      <c r="S16" s="17">
        <f t="shared" si="3"/>
        <v>1509247</v>
      </c>
    </row>
    <row r="17" spans="1:19" ht="24.45" customHeight="1" x14ac:dyDescent="0.3">
      <c r="A17" s="18"/>
      <c r="B17" s="19"/>
      <c r="C17" s="19"/>
      <c r="D17" s="134" t="s">
        <v>22</v>
      </c>
      <c r="E17" s="134"/>
      <c r="F17" s="135"/>
      <c r="G17" s="20">
        <f>SUM(H17:S17)</f>
        <v>3940825</v>
      </c>
      <c r="H17" s="20">
        <v>385468</v>
      </c>
      <c r="I17" s="20">
        <v>299543</v>
      </c>
      <c r="J17" s="20">
        <v>336617</v>
      </c>
      <c r="K17" s="20">
        <v>294261</v>
      </c>
      <c r="L17" s="20">
        <v>470485</v>
      </c>
      <c r="M17" s="20">
        <v>452013</v>
      </c>
      <c r="N17" s="20">
        <v>828063</v>
      </c>
      <c r="O17" s="20">
        <v>242178</v>
      </c>
      <c r="P17" s="20">
        <v>305628</v>
      </c>
      <c r="Q17" s="20">
        <v>89808</v>
      </c>
      <c r="R17" s="20">
        <v>123288</v>
      </c>
      <c r="S17" s="21">
        <v>113473</v>
      </c>
    </row>
    <row r="18" spans="1:19" ht="24.45" customHeight="1" x14ac:dyDescent="0.3">
      <c r="A18" s="18"/>
      <c r="B18" s="19"/>
      <c r="C18" s="19"/>
      <c r="D18" s="134" t="s">
        <v>23</v>
      </c>
      <c r="E18" s="134"/>
      <c r="F18" s="135"/>
      <c r="G18" s="20">
        <f>SUM(H18:S18)</f>
        <v>3759511</v>
      </c>
      <c r="H18" s="22">
        <v>290925</v>
      </c>
      <c r="I18" s="22">
        <v>86243</v>
      </c>
      <c r="J18" s="22">
        <v>413400</v>
      </c>
      <c r="K18" s="22">
        <v>328248</v>
      </c>
      <c r="L18" s="22">
        <v>467743</v>
      </c>
      <c r="M18" s="22">
        <v>713118</v>
      </c>
      <c r="N18" s="22">
        <v>101727</v>
      </c>
      <c r="O18" s="22">
        <v>87704</v>
      </c>
      <c r="P18" s="22">
        <v>254120</v>
      </c>
      <c r="Q18" s="22">
        <v>168263</v>
      </c>
      <c r="R18" s="22">
        <v>183942</v>
      </c>
      <c r="S18" s="22">
        <v>664078</v>
      </c>
    </row>
    <row r="19" spans="1:19" ht="39.450000000000003" customHeight="1" x14ac:dyDescent="0.3">
      <c r="A19" s="18"/>
      <c r="B19" s="19"/>
      <c r="C19" s="19"/>
      <c r="D19" s="140" t="s">
        <v>24</v>
      </c>
      <c r="E19" s="140"/>
      <c r="F19" s="141"/>
      <c r="G19" s="20">
        <f>SUM(H19:S19)</f>
        <v>78131554</v>
      </c>
      <c r="H19" s="22">
        <v>11253553</v>
      </c>
      <c r="I19" s="22">
        <v>1121095</v>
      </c>
      <c r="J19" s="22">
        <v>11771885</v>
      </c>
      <c r="K19" s="22">
        <v>591987</v>
      </c>
      <c r="L19" s="22">
        <v>11679959</v>
      </c>
      <c r="M19" s="22">
        <v>1714096</v>
      </c>
      <c r="N19" s="22">
        <v>12359234</v>
      </c>
      <c r="O19" s="22">
        <v>1180240</v>
      </c>
      <c r="P19" s="22">
        <v>13127470</v>
      </c>
      <c r="Q19" s="22">
        <v>892227</v>
      </c>
      <c r="R19" s="22">
        <v>11708486</v>
      </c>
      <c r="S19" s="22">
        <v>731322</v>
      </c>
    </row>
    <row r="20" spans="1:19" ht="24" customHeight="1" x14ac:dyDescent="0.3">
      <c r="A20" s="18"/>
      <c r="B20" s="19"/>
      <c r="C20" s="19"/>
      <c r="D20" s="134" t="s">
        <v>25</v>
      </c>
      <c r="E20" s="134"/>
      <c r="F20" s="135"/>
      <c r="G20" s="20">
        <f>SUM(H20:S20)</f>
        <v>651180</v>
      </c>
      <c r="H20" s="23">
        <v>102701</v>
      </c>
      <c r="I20" s="23">
        <v>0</v>
      </c>
      <c r="J20" s="22">
        <v>101907</v>
      </c>
      <c r="K20" s="22">
        <v>497</v>
      </c>
      <c r="L20" s="22">
        <v>104182</v>
      </c>
      <c r="M20" s="23">
        <v>0</v>
      </c>
      <c r="N20" s="22">
        <v>110158</v>
      </c>
      <c r="O20" s="23">
        <v>416</v>
      </c>
      <c r="P20" s="22">
        <v>125575</v>
      </c>
      <c r="Q20" s="23">
        <v>250</v>
      </c>
      <c r="R20" s="23">
        <v>105120</v>
      </c>
      <c r="S20" s="23">
        <v>374</v>
      </c>
    </row>
    <row r="21" spans="1:19" ht="22.8" customHeight="1" x14ac:dyDescent="0.3">
      <c r="A21" s="18"/>
      <c r="B21" s="19"/>
      <c r="C21" s="132" t="s">
        <v>26</v>
      </c>
      <c r="D21" s="132"/>
      <c r="E21" s="132"/>
      <c r="F21" s="133"/>
      <c r="G21" s="17">
        <f t="shared" ref="G21:S21" si="4">G22</f>
        <v>8504421</v>
      </c>
      <c r="H21" s="17">
        <f t="shared" si="4"/>
        <v>991348</v>
      </c>
      <c r="I21" s="17">
        <f t="shared" si="4"/>
        <v>252080</v>
      </c>
      <c r="J21" s="17">
        <f t="shared" si="4"/>
        <v>1021009</v>
      </c>
      <c r="K21" s="17">
        <f t="shared" si="4"/>
        <v>243120</v>
      </c>
      <c r="L21" s="17">
        <f t="shared" si="4"/>
        <v>399019</v>
      </c>
      <c r="M21" s="17">
        <f t="shared" si="4"/>
        <v>494020</v>
      </c>
      <c r="N21" s="17">
        <f t="shared" si="4"/>
        <v>665201</v>
      </c>
      <c r="O21" s="17">
        <f t="shared" si="4"/>
        <v>739022</v>
      </c>
      <c r="P21" s="17">
        <f t="shared" si="4"/>
        <v>631877</v>
      </c>
      <c r="Q21" s="17">
        <f t="shared" si="4"/>
        <v>774557</v>
      </c>
      <c r="R21" s="17">
        <f t="shared" si="4"/>
        <v>747095</v>
      </c>
      <c r="S21" s="17">
        <f t="shared" si="4"/>
        <v>1546073</v>
      </c>
    </row>
    <row r="22" spans="1:19" ht="21" customHeight="1" x14ac:dyDescent="0.3">
      <c r="A22" s="18"/>
      <c r="B22" s="19"/>
      <c r="C22" s="19"/>
      <c r="D22" s="134" t="s">
        <v>27</v>
      </c>
      <c r="E22" s="134"/>
      <c r="F22" s="135"/>
      <c r="G22" s="20">
        <f>SUM(H22:S22)</f>
        <v>8504421</v>
      </c>
      <c r="H22" s="20">
        <v>991348</v>
      </c>
      <c r="I22" s="20">
        <v>252080</v>
      </c>
      <c r="J22" s="20">
        <v>1021009</v>
      </c>
      <c r="K22" s="20">
        <v>243120</v>
      </c>
      <c r="L22" s="20">
        <v>399019</v>
      </c>
      <c r="M22" s="20">
        <v>494020</v>
      </c>
      <c r="N22" s="20">
        <v>665201</v>
      </c>
      <c r="O22" s="20">
        <v>739022</v>
      </c>
      <c r="P22" s="20">
        <v>631877</v>
      </c>
      <c r="Q22" s="20">
        <v>774557</v>
      </c>
      <c r="R22" s="20">
        <v>747095</v>
      </c>
      <c r="S22" s="20">
        <v>1546073</v>
      </c>
    </row>
    <row r="23" spans="1:19" ht="40.200000000000003" customHeight="1" x14ac:dyDescent="0.3">
      <c r="A23" s="18"/>
      <c r="B23" s="19"/>
      <c r="C23" s="136" t="s">
        <v>28</v>
      </c>
      <c r="D23" s="136"/>
      <c r="E23" s="136"/>
      <c r="F23" s="137"/>
      <c r="G23" s="17">
        <f t="shared" ref="G23:S23" si="5">SUM(G24:G26)</f>
        <v>254501735</v>
      </c>
      <c r="H23" s="17">
        <f t="shared" si="5"/>
        <v>41240082</v>
      </c>
      <c r="I23" s="17">
        <f t="shared" si="5"/>
        <v>4934073</v>
      </c>
      <c r="J23" s="17">
        <f t="shared" si="5"/>
        <v>39233368</v>
      </c>
      <c r="K23" s="17">
        <f t="shared" si="5"/>
        <v>3436500</v>
      </c>
      <c r="L23" s="17">
        <f t="shared" si="5"/>
        <v>41076195</v>
      </c>
      <c r="M23" s="17">
        <f t="shared" si="5"/>
        <v>4107274</v>
      </c>
      <c r="N23" s="17">
        <f t="shared" si="5"/>
        <v>36504778</v>
      </c>
      <c r="O23" s="17">
        <f t="shared" si="5"/>
        <v>3721416</v>
      </c>
      <c r="P23" s="17">
        <f t="shared" si="5"/>
        <v>37846658</v>
      </c>
      <c r="Q23" s="17">
        <f t="shared" si="5"/>
        <v>3302102</v>
      </c>
      <c r="R23" s="17">
        <f t="shared" si="5"/>
        <v>36511055</v>
      </c>
      <c r="S23" s="17">
        <f t="shared" si="5"/>
        <v>2588234</v>
      </c>
    </row>
    <row r="24" spans="1:19" ht="21.6" customHeight="1" x14ac:dyDescent="0.3">
      <c r="A24" s="18"/>
      <c r="B24" s="19"/>
      <c r="C24" s="19"/>
      <c r="D24" s="138" t="s">
        <v>29</v>
      </c>
      <c r="E24" s="138"/>
      <c r="F24" s="139"/>
      <c r="G24" s="20">
        <f>SUM(H24:S24)</f>
        <v>29400126</v>
      </c>
      <c r="H24" s="20">
        <v>3508801</v>
      </c>
      <c r="I24" s="20">
        <v>3585688</v>
      </c>
      <c r="J24" s="20">
        <v>2925352</v>
      </c>
      <c r="K24" s="20">
        <v>2493082</v>
      </c>
      <c r="L24" s="20">
        <v>2414250</v>
      </c>
      <c r="M24" s="20">
        <v>2572083</v>
      </c>
      <c r="N24" s="20">
        <v>2482389</v>
      </c>
      <c r="O24" s="20">
        <v>2823903</v>
      </c>
      <c r="P24" s="20">
        <v>2400394</v>
      </c>
      <c r="Q24" s="20">
        <v>1556412</v>
      </c>
      <c r="R24" s="20">
        <v>1045350</v>
      </c>
      <c r="S24" s="20">
        <v>1592422</v>
      </c>
    </row>
    <row r="25" spans="1:19" ht="28.2" customHeight="1" x14ac:dyDescent="0.3">
      <c r="A25" s="18"/>
      <c r="B25" s="19"/>
      <c r="C25" s="19"/>
      <c r="D25" s="134" t="s">
        <v>30</v>
      </c>
      <c r="E25" s="134"/>
      <c r="F25" s="135"/>
      <c r="G25" s="20">
        <f>SUM(H25:S25)</f>
        <v>196173884</v>
      </c>
      <c r="H25" s="20">
        <v>32909991</v>
      </c>
      <c r="I25" s="20">
        <v>1348385</v>
      </c>
      <c r="J25" s="20">
        <v>31486729</v>
      </c>
      <c r="K25" s="20">
        <v>943418</v>
      </c>
      <c r="L25" s="20">
        <v>33840658</v>
      </c>
      <c r="M25" s="20">
        <v>1535191</v>
      </c>
      <c r="N25" s="20">
        <v>29201102</v>
      </c>
      <c r="O25" s="20">
        <v>897513</v>
      </c>
      <c r="P25" s="20">
        <v>30624977</v>
      </c>
      <c r="Q25" s="20">
        <v>1745690</v>
      </c>
      <c r="R25" s="20">
        <v>30644418</v>
      </c>
      <c r="S25" s="20">
        <v>995812</v>
      </c>
    </row>
    <row r="26" spans="1:19" ht="36" customHeight="1" x14ac:dyDescent="0.3">
      <c r="A26" s="18"/>
      <c r="B26" s="19"/>
      <c r="C26" s="19"/>
      <c r="D26" s="134" t="s">
        <v>31</v>
      </c>
      <c r="E26" s="134"/>
      <c r="F26" s="135"/>
      <c r="G26" s="20">
        <f>SUM(H26:S26)</f>
        <v>28927725</v>
      </c>
      <c r="H26" s="23">
        <v>4821290</v>
      </c>
      <c r="I26" s="23">
        <v>0</v>
      </c>
      <c r="J26" s="23">
        <v>4821287</v>
      </c>
      <c r="K26" s="23">
        <v>0</v>
      </c>
      <c r="L26" s="23">
        <v>4821287</v>
      </c>
      <c r="M26" s="23">
        <v>0</v>
      </c>
      <c r="N26" s="23">
        <v>4821287</v>
      </c>
      <c r="O26" s="23">
        <v>0</v>
      </c>
      <c r="P26" s="23">
        <v>4821287</v>
      </c>
      <c r="Q26" s="23">
        <v>0</v>
      </c>
      <c r="R26" s="23">
        <v>4821287</v>
      </c>
      <c r="S26" s="23">
        <v>0</v>
      </c>
    </row>
    <row r="27" spans="1:19" ht="25.8" customHeight="1" x14ac:dyDescent="0.3">
      <c r="A27" s="18"/>
      <c r="B27" s="19"/>
      <c r="C27" s="132" t="s">
        <v>32</v>
      </c>
      <c r="D27" s="132"/>
      <c r="E27" s="132"/>
      <c r="F27" s="133"/>
      <c r="G27" s="17">
        <f t="shared" ref="G27:S27" si="6">G28</f>
        <v>1760521609</v>
      </c>
      <c r="H27" s="17">
        <f t="shared" si="6"/>
        <v>299026852</v>
      </c>
      <c r="I27" s="17">
        <f t="shared" si="6"/>
        <v>11088025</v>
      </c>
      <c r="J27" s="17">
        <f t="shared" si="6"/>
        <v>264091077</v>
      </c>
      <c r="K27" s="17">
        <f t="shared" si="6"/>
        <v>12874317</v>
      </c>
      <c r="L27" s="17">
        <f t="shared" si="6"/>
        <v>261143185</v>
      </c>
      <c r="M27" s="17">
        <f t="shared" si="6"/>
        <v>16081966</v>
      </c>
      <c r="N27" s="17">
        <f t="shared" si="6"/>
        <v>295036823</v>
      </c>
      <c r="O27" s="17">
        <f t="shared" si="6"/>
        <v>9817308</v>
      </c>
      <c r="P27" s="17">
        <f t="shared" si="6"/>
        <v>280844905</v>
      </c>
      <c r="Q27" s="17">
        <f t="shared" si="6"/>
        <v>13002850</v>
      </c>
      <c r="R27" s="17">
        <f t="shared" si="6"/>
        <v>261305027</v>
      </c>
      <c r="S27" s="17">
        <f t="shared" si="6"/>
        <v>36209274</v>
      </c>
    </row>
    <row r="28" spans="1:19" ht="33" customHeight="1" x14ac:dyDescent="0.3">
      <c r="A28" s="18"/>
      <c r="B28" s="19"/>
      <c r="C28" s="19"/>
      <c r="D28" s="134" t="s">
        <v>33</v>
      </c>
      <c r="E28" s="134"/>
      <c r="F28" s="135"/>
      <c r="G28" s="20">
        <f>SUM(H28:S28)</f>
        <v>1760521609</v>
      </c>
      <c r="H28" s="20">
        <v>299026852</v>
      </c>
      <c r="I28" s="20">
        <v>11088025</v>
      </c>
      <c r="J28" s="20">
        <v>264091077</v>
      </c>
      <c r="K28" s="20">
        <v>12874317</v>
      </c>
      <c r="L28" s="20">
        <v>261143185</v>
      </c>
      <c r="M28" s="20">
        <v>16081966</v>
      </c>
      <c r="N28" s="20">
        <v>295036823</v>
      </c>
      <c r="O28" s="20">
        <v>9817308</v>
      </c>
      <c r="P28" s="20">
        <v>280844905</v>
      </c>
      <c r="Q28" s="20">
        <v>13002850</v>
      </c>
      <c r="R28" s="20">
        <v>261305027</v>
      </c>
      <c r="S28" s="20">
        <v>36209274</v>
      </c>
    </row>
    <row r="29" spans="1:19" ht="23.55" customHeight="1" x14ac:dyDescent="0.3">
      <c r="A29" s="24"/>
      <c r="B29" s="25"/>
      <c r="C29" s="132" t="s">
        <v>34</v>
      </c>
      <c r="D29" s="132"/>
      <c r="E29" s="132"/>
      <c r="F29" s="133"/>
      <c r="G29" s="17">
        <f t="shared" ref="G29:S29" si="7">G30</f>
        <v>37234017</v>
      </c>
      <c r="H29" s="17">
        <f t="shared" si="7"/>
        <v>5701470</v>
      </c>
      <c r="I29" s="17">
        <f t="shared" si="7"/>
        <v>23116</v>
      </c>
      <c r="J29" s="17">
        <f t="shared" si="7"/>
        <v>6272901</v>
      </c>
      <c r="K29" s="17">
        <f t="shared" si="7"/>
        <v>187137</v>
      </c>
      <c r="L29" s="17">
        <f t="shared" si="7"/>
        <v>5474722</v>
      </c>
      <c r="M29" s="17">
        <f t="shared" si="7"/>
        <v>54691</v>
      </c>
      <c r="N29" s="17">
        <f t="shared" si="7"/>
        <v>7158724</v>
      </c>
      <c r="O29" s="17">
        <f t="shared" si="7"/>
        <v>5589</v>
      </c>
      <c r="P29" s="17">
        <f t="shared" si="7"/>
        <v>6440535</v>
      </c>
      <c r="Q29" s="17">
        <f t="shared" si="7"/>
        <v>17188</v>
      </c>
      <c r="R29" s="17">
        <f t="shared" si="7"/>
        <v>5852753</v>
      </c>
      <c r="S29" s="17">
        <f t="shared" si="7"/>
        <v>45191</v>
      </c>
    </row>
    <row r="30" spans="1:19" ht="33" customHeight="1" x14ac:dyDescent="0.3">
      <c r="A30" s="18"/>
      <c r="B30" s="19"/>
      <c r="C30" s="19"/>
      <c r="D30" s="134" t="s">
        <v>35</v>
      </c>
      <c r="E30" s="134"/>
      <c r="F30" s="135"/>
      <c r="G30" s="20">
        <f>SUM(H30:S30)</f>
        <v>37234017</v>
      </c>
      <c r="H30" s="20">
        <v>5701470</v>
      </c>
      <c r="I30" s="20">
        <v>23116</v>
      </c>
      <c r="J30" s="20">
        <v>6272901</v>
      </c>
      <c r="K30" s="20">
        <v>187137</v>
      </c>
      <c r="L30" s="20">
        <v>5474722</v>
      </c>
      <c r="M30" s="20">
        <v>54691</v>
      </c>
      <c r="N30" s="20">
        <v>7158724</v>
      </c>
      <c r="O30" s="20">
        <v>5589</v>
      </c>
      <c r="P30" s="20">
        <v>6440535</v>
      </c>
      <c r="Q30" s="20">
        <v>17188</v>
      </c>
      <c r="R30" s="20">
        <v>5852753</v>
      </c>
      <c r="S30" s="20">
        <v>45191</v>
      </c>
    </row>
    <row r="31" spans="1:19" ht="22.8" customHeight="1" x14ac:dyDescent="0.3">
      <c r="A31" s="18"/>
      <c r="B31" s="19"/>
      <c r="C31" s="132" t="s">
        <v>36</v>
      </c>
      <c r="D31" s="132"/>
      <c r="E31" s="132"/>
      <c r="F31" s="133"/>
      <c r="G31" s="26">
        <f>SUM(H31:S31)</f>
        <v>16068789</v>
      </c>
      <c r="H31" s="26">
        <v>1392160</v>
      </c>
      <c r="I31" s="26">
        <v>978299</v>
      </c>
      <c r="J31" s="26">
        <v>1595835</v>
      </c>
      <c r="K31" s="26">
        <v>1258060</v>
      </c>
      <c r="L31" s="26">
        <v>2104713</v>
      </c>
      <c r="M31" s="26">
        <v>1753680</v>
      </c>
      <c r="N31" s="26">
        <v>1109789</v>
      </c>
      <c r="O31" s="26">
        <v>1022173</v>
      </c>
      <c r="P31" s="26">
        <v>1043196</v>
      </c>
      <c r="Q31" s="26">
        <v>973999</v>
      </c>
      <c r="R31" s="26">
        <v>947424</v>
      </c>
      <c r="S31" s="26">
        <v>1889461</v>
      </c>
    </row>
    <row r="32" spans="1:19" ht="22.2" customHeight="1" x14ac:dyDescent="0.3">
      <c r="A32" s="18"/>
      <c r="B32" s="19"/>
      <c r="C32" s="132" t="s">
        <v>37</v>
      </c>
      <c r="D32" s="132"/>
      <c r="E32" s="132"/>
      <c r="F32" s="133"/>
      <c r="G32" s="17">
        <f t="shared" ref="G32:S32" si="8">G33</f>
        <v>292531365</v>
      </c>
      <c r="H32" s="17">
        <f t="shared" si="8"/>
        <v>52403212</v>
      </c>
      <c r="I32" s="17">
        <f t="shared" si="8"/>
        <v>29752857</v>
      </c>
      <c r="J32" s="17">
        <f t="shared" si="8"/>
        <v>27177703</v>
      </c>
      <c r="K32" s="17">
        <f t="shared" si="8"/>
        <v>20246455</v>
      </c>
      <c r="L32" s="17">
        <f t="shared" si="8"/>
        <v>19780934</v>
      </c>
      <c r="M32" s="17">
        <f t="shared" si="8"/>
        <v>19510791</v>
      </c>
      <c r="N32" s="17">
        <f t="shared" si="8"/>
        <v>22417316</v>
      </c>
      <c r="O32" s="17">
        <f t="shared" si="8"/>
        <v>24220896</v>
      </c>
      <c r="P32" s="17">
        <f t="shared" si="8"/>
        <v>21486562</v>
      </c>
      <c r="Q32" s="17">
        <f t="shared" si="8"/>
        <v>18866443</v>
      </c>
      <c r="R32" s="17">
        <f t="shared" si="8"/>
        <v>18295064</v>
      </c>
      <c r="S32" s="17">
        <f t="shared" si="8"/>
        <v>18373132</v>
      </c>
    </row>
    <row r="33" spans="1:19" ht="24" customHeight="1" x14ac:dyDescent="0.3">
      <c r="A33" s="27"/>
      <c r="B33" s="28"/>
      <c r="C33" s="28"/>
      <c r="D33" s="103" t="s">
        <v>38</v>
      </c>
      <c r="E33" s="103"/>
      <c r="F33" s="104"/>
      <c r="G33" s="20">
        <f>SUM(H33:S33)</f>
        <v>292531365</v>
      </c>
      <c r="H33" s="20">
        <v>52403212</v>
      </c>
      <c r="I33" s="20">
        <v>29752857</v>
      </c>
      <c r="J33" s="20">
        <v>27177703</v>
      </c>
      <c r="K33" s="20">
        <v>20246455</v>
      </c>
      <c r="L33" s="20">
        <v>19780934</v>
      </c>
      <c r="M33" s="20">
        <v>19510791</v>
      </c>
      <c r="N33" s="20">
        <v>22417316</v>
      </c>
      <c r="O33" s="20">
        <v>24220896</v>
      </c>
      <c r="P33" s="20">
        <v>21486562</v>
      </c>
      <c r="Q33" s="20">
        <v>18866443</v>
      </c>
      <c r="R33" s="20">
        <v>18295064</v>
      </c>
      <c r="S33" s="20">
        <v>18373132</v>
      </c>
    </row>
    <row r="34" spans="1:19" ht="51.6" customHeight="1" x14ac:dyDescent="0.3">
      <c r="A34" s="27"/>
      <c r="B34" s="28"/>
      <c r="C34" s="106" t="s">
        <v>39</v>
      </c>
      <c r="D34" s="106"/>
      <c r="E34" s="106"/>
      <c r="F34" s="107"/>
      <c r="G34" s="20">
        <f>SUM(H34:S34)</f>
        <v>1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23">
        <v>0</v>
      </c>
      <c r="S34" s="23">
        <v>1</v>
      </c>
    </row>
    <row r="35" spans="1:19" ht="14.4" customHeight="1" x14ac:dyDescent="0.3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</row>
    <row r="36" spans="1:19" ht="28.8" customHeight="1" x14ac:dyDescent="0.3">
      <c r="A36" s="30"/>
      <c r="B36" s="106" t="s">
        <v>40</v>
      </c>
      <c r="C36" s="106"/>
      <c r="D36" s="106"/>
      <c r="E36" s="106"/>
      <c r="F36" s="107"/>
      <c r="G36" s="31">
        <f t="shared" ref="G36:S36" si="9">SUM(G37)</f>
        <v>0</v>
      </c>
      <c r="H36" s="31">
        <f t="shared" si="9"/>
        <v>0</v>
      </c>
      <c r="I36" s="31">
        <f t="shared" si="9"/>
        <v>0</v>
      </c>
      <c r="J36" s="31">
        <f t="shared" si="9"/>
        <v>0</v>
      </c>
      <c r="K36" s="31">
        <f t="shared" si="9"/>
        <v>0</v>
      </c>
      <c r="L36" s="31">
        <f t="shared" si="9"/>
        <v>0</v>
      </c>
      <c r="M36" s="31">
        <f t="shared" si="9"/>
        <v>0</v>
      </c>
      <c r="N36" s="31">
        <f t="shared" si="9"/>
        <v>0</v>
      </c>
      <c r="O36" s="31">
        <f t="shared" si="9"/>
        <v>0</v>
      </c>
      <c r="P36" s="31">
        <f t="shared" si="9"/>
        <v>0</v>
      </c>
      <c r="Q36" s="31">
        <f t="shared" si="9"/>
        <v>0</v>
      </c>
      <c r="R36" s="31">
        <f t="shared" si="9"/>
        <v>0</v>
      </c>
      <c r="S36" s="31">
        <f t="shared" si="9"/>
        <v>0</v>
      </c>
    </row>
    <row r="37" spans="1:19" ht="22.2" customHeight="1" x14ac:dyDescent="0.3">
      <c r="A37" s="30"/>
      <c r="B37" s="32"/>
      <c r="C37" s="32"/>
      <c r="D37" s="103" t="s">
        <v>41</v>
      </c>
      <c r="E37" s="103"/>
      <c r="F37" s="104"/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23">
        <v>0</v>
      </c>
      <c r="S37" s="23">
        <v>0</v>
      </c>
    </row>
    <row r="38" spans="1:19" ht="10.199999999999999" customHeight="1" x14ac:dyDescent="0.3">
      <c r="D38" s="4"/>
      <c r="E38" s="4"/>
      <c r="F38" s="4"/>
    </row>
    <row r="39" spans="1:19" ht="24.45" customHeight="1" x14ac:dyDescent="0.3">
      <c r="A39" s="27"/>
      <c r="B39" s="106" t="s">
        <v>42</v>
      </c>
      <c r="C39" s="106"/>
      <c r="D39" s="106"/>
      <c r="E39" s="106"/>
      <c r="F39" s="107"/>
      <c r="G39" s="31">
        <f t="shared" ref="G39:S39" si="10">SUM(G40)</f>
        <v>0</v>
      </c>
      <c r="H39" s="31">
        <f t="shared" si="10"/>
        <v>0</v>
      </c>
      <c r="I39" s="31">
        <f t="shared" si="10"/>
        <v>0</v>
      </c>
      <c r="J39" s="31">
        <f t="shared" si="10"/>
        <v>0</v>
      </c>
      <c r="K39" s="31">
        <f t="shared" si="10"/>
        <v>0</v>
      </c>
      <c r="L39" s="31">
        <f t="shared" si="10"/>
        <v>0</v>
      </c>
      <c r="M39" s="31">
        <f t="shared" si="10"/>
        <v>0</v>
      </c>
      <c r="N39" s="31">
        <f t="shared" si="10"/>
        <v>0</v>
      </c>
      <c r="O39" s="31">
        <f t="shared" si="10"/>
        <v>0</v>
      </c>
      <c r="P39" s="31">
        <f t="shared" si="10"/>
        <v>0</v>
      </c>
      <c r="Q39" s="31">
        <f t="shared" si="10"/>
        <v>0</v>
      </c>
      <c r="R39" s="31">
        <f t="shared" si="10"/>
        <v>0</v>
      </c>
      <c r="S39" s="31">
        <f t="shared" si="10"/>
        <v>0</v>
      </c>
    </row>
    <row r="40" spans="1:19" ht="24.45" customHeight="1" x14ac:dyDescent="0.3">
      <c r="A40" s="27"/>
      <c r="B40" s="28"/>
      <c r="C40" s="28"/>
      <c r="D40" s="103" t="s">
        <v>43</v>
      </c>
      <c r="E40" s="103"/>
      <c r="F40" s="104"/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0</v>
      </c>
      <c r="R40" s="23">
        <v>0</v>
      </c>
      <c r="S40" s="23">
        <v>0</v>
      </c>
    </row>
    <row r="41" spans="1:19" ht="13.2" customHeight="1" x14ac:dyDescent="0.3">
      <c r="D41" s="4"/>
      <c r="E41" s="4"/>
      <c r="F41" s="4"/>
    </row>
    <row r="42" spans="1:19" ht="22.8" customHeight="1" x14ac:dyDescent="0.3">
      <c r="A42" s="27"/>
      <c r="B42" s="106" t="s">
        <v>44</v>
      </c>
      <c r="C42" s="106"/>
      <c r="D42" s="106"/>
      <c r="E42" s="106"/>
      <c r="F42" s="107"/>
      <c r="G42" s="17">
        <f t="shared" ref="G42:S42" si="11">G43+G58+G129+G142+G143+G144</f>
        <v>2713978979</v>
      </c>
      <c r="H42" s="17">
        <f t="shared" si="11"/>
        <v>437075817</v>
      </c>
      <c r="I42" s="17">
        <f t="shared" si="11"/>
        <v>268615736</v>
      </c>
      <c r="J42" s="17">
        <f t="shared" si="11"/>
        <v>255957213</v>
      </c>
      <c r="K42" s="17">
        <f t="shared" si="11"/>
        <v>205713791</v>
      </c>
      <c r="L42" s="17">
        <f t="shared" si="11"/>
        <v>193082610</v>
      </c>
      <c r="M42" s="17">
        <f t="shared" si="11"/>
        <v>196441277</v>
      </c>
      <c r="N42" s="17">
        <f t="shared" si="11"/>
        <v>227418302</v>
      </c>
      <c r="O42" s="17">
        <f t="shared" si="11"/>
        <v>233902137</v>
      </c>
      <c r="P42" s="17">
        <f t="shared" si="11"/>
        <v>192834202</v>
      </c>
      <c r="Q42" s="17">
        <f t="shared" si="11"/>
        <v>174673060</v>
      </c>
      <c r="R42" s="17">
        <f t="shared" si="11"/>
        <v>167557844</v>
      </c>
      <c r="S42" s="17">
        <f t="shared" si="11"/>
        <v>160706990</v>
      </c>
    </row>
    <row r="43" spans="1:19" ht="33.450000000000003" customHeight="1" x14ac:dyDescent="0.3">
      <c r="A43" s="33"/>
      <c r="B43" s="34"/>
      <c r="C43" s="108" t="s">
        <v>45</v>
      </c>
      <c r="D43" s="108"/>
      <c r="E43" s="108"/>
      <c r="F43" s="109"/>
      <c r="G43" s="17">
        <f t="shared" ref="G43:S43" si="12">SUM(G44+G49)</f>
        <v>50046438</v>
      </c>
      <c r="H43" s="17">
        <f t="shared" si="12"/>
        <v>2770321</v>
      </c>
      <c r="I43" s="17">
        <f t="shared" si="12"/>
        <v>3364576</v>
      </c>
      <c r="J43" s="17">
        <f t="shared" si="12"/>
        <v>3669697</v>
      </c>
      <c r="K43" s="17">
        <f t="shared" si="12"/>
        <v>3603832</v>
      </c>
      <c r="L43" s="17">
        <f t="shared" si="12"/>
        <v>4695894</v>
      </c>
      <c r="M43" s="17">
        <f t="shared" si="12"/>
        <v>3372261</v>
      </c>
      <c r="N43" s="17">
        <f t="shared" si="12"/>
        <v>9201391</v>
      </c>
      <c r="O43" s="17">
        <f t="shared" si="12"/>
        <v>3652904</v>
      </c>
      <c r="P43" s="17">
        <f t="shared" si="12"/>
        <v>4292157</v>
      </c>
      <c r="Q43" s="17">
        <f t="shared" si="12"/>
        <v>4374387</v>
      </c>
      <c r="R43" s="17">
        <f t="shared" si="12"/>
        <v>4248176</v>
      </c>
      <c r="S43" s="17">
        <f t="shared" si="12"/>
        <v>2800842</v>
      </c>
    </row>
    <row r="44" spans="1:19" ht="19.8" customHeight="1" x14ac:dyDescent="0.3">
      <c r="A44" s="33"/>
      <c r="B44" s="34"/>
      <c r="C44" s="34"/>
      <c r="D44" s="108" t="s">
        <v>46</v>
      </c>
      <c r="E44" s="108"/>
      <c r="F44" s="109"/>
      <c r="G44" s="17">
        <f t="shared" ref="G44:S44" si="13">SUM(G45:G48)</f>
        <v>3251721</v>
      </c>
      <c r="H44" s="17">
        <f t="shared" si="13"/>
        <v>147608</v>
      </c>
      <c r="I44" s="17">
        <f t="shared" si="13"/>
        <v>238932</v>
      </c>
      <c r="J44" s="17">
        <f t="shared" si="13"/>
        <v>255710</v>
      </c>
      <c r="K44" s="17">
        <f t="shared" si="13"/>
        <v>268758</v>
      </c>
      <c r="L44" s="17">
        <f t="shared" si="13"/>
        <v>275430</v>
      </c>
      <c r="M44" s="17">
        <f t="shared" si="13"/>
        <v>257519</v>
      </c>
      <c r="N44" s="17">
        <f t="shared" si="13"/>
        <v>415250</v>
      </c>
      <c r="O44" s="17">
        <f t="shared" si="13"/>
        <v>216245</v>
      </c>
      <c r="P44" s="17">
        <f t="shared" si="13"/>
        <v>258443</v>
      </c>
      <c r="Q44" s="17">
        <f t="shared" si="13"/>
        <v>233021</v>
      </c>
      <c r="R44" s="17">
        <f t="shared" si="13"/>
        <v>323471</v>
      </c>
      <c r="S44" s="17">
        <f t="shared" si="13"/>
        <v>361334</v>
      </c>
    </row>
    <row r="45" spans="1:19" ht="21.45" customHeight="1" x14ac:dyDescent="0.3">
      <c r="A45" s="33"/>
      <c r="B45" s="34"/>
      <c r="C45" s="34"/>
      <c r="D45" s="36"/>
      <c r="E45" s="101" t="s">
        <v>47</v>
      </c>
      <c r="F45" s="102"/>
      <c r="G45" s="20">
        <f>SUM(H45:S45)</f>
        <v>237778</v>
      </c>
      <c r="H45" s="20">
        <v>29792</v>
      </c>
      <c r="I45" s="20">
        <v>16321</v>
      </c>
      <c r="J45" s="20">
        <v>21002</v>
      </c>
      <c r="K45" s="20">
        <v>44881</v>
      </c>
      <c r="L45" s="20">
        <v>23859</v>
      </c>
      <c r="M45" s="20">
        <v>13219</v>
      </c>
      <c r="N45" s="20">
        <v>11248</v>
      </c>
      <c r="O45" s="20">
        <v>16064</v>
      </c>
      <c r="P45" s="20">
        <v>5105</v>
      </c>
      <c r="Q45" s="20">
        <v>16802</v>
      </c>
      <c r="R45" s="20">
        <v>18157</v>
      </c>
      <c r="S45" s="20">
        <v>21328</v>
      </c>
    </row>
    <row r="46" spans="1:19" ht="21.45" customHeight="1" x14ac:dyDescent="0.3">
      <c r="A46" s="33"/>
      <c r="B46" s="34"/>
      <c r="C46" s="34"/>
      <c r="D46" s="36"/>
      <c r="E46" s="101" t="s">
        <v>48</v>
      </c>
      <c r="F46" s="102"/>
      <c r="G46" s="20">
        <f>SUM(H46:S46)</f>
        <v>2714646</v>
      </c>
      <c r="H46" s="20">
        <v>107995</v>
      </c>
      <c r="I46" s="20">
        <v>212790</v>
      </c>
      <c r="J46" s="20">
        <v>188395</v>
      </c>
      <c r="K46" s="20">
        <v>189094</v>
      </c>
      <c r="L46" s="20">
        <v>206398</v>
      </c>
      <c r="M46" s="20">
        <v>213192</v>
      </c>
      <c r="N46" s="20">
        <v>364404</v>
      </c>
      <c r="O46" s="20">
        <v>194542</v>
      </c>
      <c r="P46" s="20">
        <v>239527</v>
      </c>
      <c r="Q46" s="20">
        <v>206398</v>
      </c>
      <c r="R46" s="20">
        <v>287828</v>
      </c>
      <c r="S46" s="20">
        <v>304083</v>
      </c>
    </row>
    <row r="47" spans="1:19" ht="21.45" customHeight="1" x14ac:dyDescent="0.3">
      <c r="A47" s="33"/>
      <c r="B47" s="34"/>
      <c r="C47" s="34"/>
      <c r="D47" s="36"/>
      <c r="E47" s="101" t="s">
        <v>49</v>
      </c>
      <c r="F47" s="102"/>
      <c r="G47" s="20">
        <f>SUM(H47:S47)</f>
        <v>61703</v>
      </c>
      <c r="H47" s="20">
        <v>1457</v>
      </c>
      <c r="I47" s="20">
        <v>1457</v>
      </c>
      <c r="J47" s="20">
        <v>12987</v>
      </c>
      <c r="K47" s="20">
        <v>1457</v>
      </c>
      <c r="L47" s="20">
        <v>1457</v>
      </c>
      <c r="M47" s="20">
        <v>8172</v>
      </c>
      <c r="N47" s="20">
        <v>6272</v>
      </c>
      <c r="O47" s="20">
        <v>1457</v>
      </c>
      <c r="P47" s="20">
        <v>9629</v>
      </c>
      <c r="Q47" s="20">
        <v>1457</v>
      </c>
      <c r="R47" s="20">
        <v>2914</v>
      </c>
      <c r="S47" s="20">
        <v>12987</v>
      </c>
    </row>
    <row r="48" spans="1:19" ht="21.45" customHeight="1" x14ac:dyDescent="0.3">
      <c r="A48" s="33"/>
      <c r="B48" s="34"/>
      <c r="C48" s="34"/>
      <c r="D48" s="36"/>
      <c r="E48" s="101" t="s">
        <v>50</v>
      </c>
      <c r="F48" s="102"/>
      <c r="G48" s="20">
        <f>SUM(H48:S48)</f>
        <v>237594</v>
      </c>
      <c r="H48" s="20">
        <v>8364</v>
      </c>
      <c r="I48" s="20">
        <v>8364</v>
      </c>
      <c r="J48" s="20">
        <v>33326</v>
      </c>
      <c r="K48" s="20">
        <v>33326</v>
      </c>
      <c r="L48" s="20">
        <v>43716</v>
      </c>
      <c r="M48" s="20">
        <v>22936</v>
      </c>
      <c r="N48" s="20">
        <v>33326</v>
      </c>
      <c r="O48" s="20">
        <v>4182</v>
      </c>
      <c r="P48" s="20">
        <v>4182</v>
      </c>
      <c r="Q48" s="20">
        <v>8364</v>
      </c>
      <c r="R48" s="20">
        <v>14572</v>
      </c>
      <c r="S48" s="20">
        <v>22936</v>
      </c>
    </row>
    <row r="49" spans="1:19" ht="25.2" customHeight="1" x14ac:dyDescent="0.3">
      <c r="A49" s="33"/>
      <c r="B49" s="34"/>
      <c r="C49" s="34"/>
      <c r="D49" s="108" t="s">
        <v>51</v>
      </c>
      <c r="E49" s="108"/>
      <c r="F49" s="109"/>
      <c r="G49" s="17">
        <f t="shared" ref="G49:S49" si="14">SUM(G50:G57)</f>
        <v>46794717</v>
      </c>
      <c r="H49" s="17">
        <f t="shared" si="14"/>
        <v>2622713</v>
      </c>
      <c r="I49" s="17">
        <f t="shared" si="14"/>
        <v>3125644</v>
      </c>
      <c r="J49" s="17">
        <f t="shared" si="14"/>
        <v>3413987</v>
      </c>
      <c r="K49" s="17">
        <f t="shared" si="14"/>
        <v>3335074</v>
      </c>
      <c r="L49" s="17">
        <f t="shared" si="14"/>
        <v>4420464</v>
      </c>
      <c r="M49" s="17">
        <f t="shared" si="14"/>
        <v>3114742</v>
      </c>
      <c r="N49" s="17">
        <f t="shared" si="14"/>
        <v>8786141</v>
      </c>
      <c r="O49" s="17">
        <f t="shared" si="14"/>
        <v>3436659</v>
      </c>
      <c r="P49" s="17">
        <f t="shared" si="14"/>
        <v>4033714</v>
      </c>
      <c r="Q49" s="17">
        <f t="shared" si="14"/>
        <v>4141366</v>
      </c>
      <c r="R49" s="17">
        <f t="shared" si="14"/>
        <v>3924705</v>
      </c>
      <c r="S49" s="17">
        <f t="shared" si="14"/>
        <v>2439508</v>
      </c>
    </row>
    <row r="50" spans="1:19" ht="21" customHeight="1" x14ac:dyDescent="0.3">
      <c r="A50" s="33"/>
      <c r="B50" s="34"/>
      <c r="C50" s="34"/>
      <c r="D50" s="36"/>
      <c r="E50" s="101" t="s">
        <v>52</v>
      </c>
      <c r="F50" s="102"/>
      <c r="G50" s="20">
        <f t="shared" ref="G50:G57" si="15">SUM(H50:S50)</f>
        <v>6017287</v>
      </c>
      <c r="H50" s="20">
        <v>501441</v>
      </c>
      <c r="I50" s="20">
        <v>501441</v>
      </c>
      <c r="J50" s="20">
        <v>501440</v>
      </c>
      <c r="K50" s="20">
        <v>501441</v>
      </c>
      <c r="L50" s="20">
        <v>501440</v>
      </c>
      <c r="M50" s="20">
        <v>501441</v>
      </c>
      <c r="N50" s="20">
        <v>501440</v>
      </c>
      <c r="O50" s="20">
        <v>501441</v>
      </c>
      <c r="P50" s="20">
        <v>501440</v>
      </c>
      <c r="Q50" s="20">
        <v>501441</v>
      </c>
      <c r="R50" s="20">
        <v>501441</v>
      </c>
      <c r="S50" s="20">
        <v>501440</v>
      </c>
    </row>
    <row r="51" spans="1:19" ht="21" customHeight="1" x14ac:dyDescent="0.3">
      <c r="A51" s="33"/>
      <c r="B51" s="34"/>
      <c r="C51" s="34"/>
      <c r="D51" s="36"/>
      <c r="E51" s="101" t="s">
        <v>53</v>
      </c>
      <c r="F51" s="102"/>
      <c r="G51" s="20">
        <f t="shared" si="15"/>
        <v>182955</v>
      </c>
      <c r="H51" s="20">
        <v>7073</v>
      </c>
      <c r="I51" s="20">
        <v>7073</v>
      </c>
      <c r="J51" s="20">
        <v>20000</v>
      </c>
      <c r="K51" s="20">
        <v>10135</v>
      </c>
      <c r="L51" s="20">
        <v>32321</v>
      </c>
      <c r="M51" s="20">
        <v>9867</v>
      </c>
      <c r="N51" s="20">
        <v>14189</v>
      </c>
      <c r="O51" s="20">
        <v>30000</v>
      </c>
      <c r="P51" s="20">
        <v>30000</v>
      </c>
      <c r="Q51" s="20">
        <v>10135</v>
      </c>
      <c r="R51" s="20">
        <v>10135</v>
      </c>
      <c r="S51" s="20">
        <v>2027</v>
      </c>
    </row>
    <row r="52" spans="1:19" ht="21" customHeight="1" x14ac:dyDescent="0.3">
      <c r="A52" s="33"/>
      <c r="B52" s="34"/>
      <c r="C52" s="34"/>
      <c r="D52" s="36"/>
      <c r="E52" s="101" t="s">
        <v>54</v>
      </c>
      <c r="F52" s="102"/>
      <c r="G52" s="20">
        <f t="shared" si="15"/>
        <v>16511792</v>
      </c>
      <c r="H52" s="20">
        <v>1398083</v>
      </c>
      <c r="I52" s="20">
        <v>1360364</v>
      </c>
      <c r="J52" s="20">
        <v>1818103</v>
      </c>
      <c r="K52" s="20">
        <v>1224553</v>
      </c>
      <c r="L52" s="20">
        <v>1844122</v>
      </c>
      <c r="M52" s="20">
        <v>1701064</v>
      </c>
      <c r="N52" s="20">
        <v>481197</v>
      </c>
      <c r="O52" s="20">
        <v>1186380</v>
      </c>
      <c r="P52" s="20">
        <v>1490181</v>
      </c>
      <c r="Q52" s="20">
        <v>1564766</v>
      </c>
      <c r="R52" s="20">
        <v>1591974</v>
      </c>
      <c r="S52" s="20">
        <v>851005</v>
      </c>
    </row>
    <row r="53" spans="1:19" ht="21" customHeight="1" x14ac:dyDescent="0.3">
      <c r="A53" s="33"/>
      <c r="B53" s="34"/>
      <c r="C53" s="34"/>
      <c r="D53" s="36"/>
      <c r="E53" s="101" t="s">
        <v>55</v>
      </c>
      <c r="F53" s="102"/>
      <c r="G53" s="20">
        <f t="shared" si="15"/>
        <v>16215250</v>
      </c>
      <c r="H53" s="20">
        <v>377247</v>
      </c>
      <c r="I53" s="20">
        <v>604448</v>
      </c>
      <c r="J53" s="20">
        <v>632467</v>
      </c>
      <c r="K53" s="20">
        <v>479415</v>
      </c>
      <c r="L53" s="20">
        <v>738442</v>
      </c>
      <c r="M53" s="20">
        <v>479981</v>
      </c>
      <c r="N53" s="20">
        <v>6924473</v>
      </c>
      <c r="O53" s="20">
        <v>1632714</v>
      </c>
      <c r="P53" s="20">
        <v>924895</v>
      </c>
      <c r="Q53" s="20">
        <v>1602689</v>
      </c>
      <c r="R53" s="20">
        <v>1093493</v>
      </c>
      <c r="S53" s="20">
        <v>724986</v>
      </c>
    </row>
    <row r="54" spans="1:19" ht="21" customHeight="1" x14ac:dyDescent="0.3">
      <c r="A54" s="33"/>
      <c r="B54" s="34"/>
      <c r="C54" s="34"/>
      <c r="D54" s="36"/>
      <c r="E54" s="101" t="s">
        <v>56</v>
      </c>
      <c r="F54" s="102"/>
      <c r="G54" s="20">
        <f t="shared" si="15"/>
        <v>415647</v>
      </c>
      <c r="H54" s="20">
        <v>0</v>
      </c>
      <c r="I54" s="20">
        <v>53981</v>
      </c>
      <c r="J54" s="20">
        <v>31396</v>
      </c>
      <c r="K54" s="20">
        <v>55413</v>
      </c>
      <c r="L54" s="20">
        <v>32229</v>
      </c>
      <c r="M54" s="20">
        <v>48129</v>
      </c>
      <c r="N54" s="20">
        <v>80357</v>
      </c>
      <c r="O54" s="20">
        <v>4878</v>
      </c>
      <c r="P54" s="20">
        <v>48128</v>
      </c>
      <c r="Q54" s="20">
        <v>8130</v>
      </c>
      <c r="R54" s="20">
        <v>48128</v>
      </c>
      <c r="S54" s="20">
        <v>4878</v>
      </c>
    </row>
    <row r="55" spans="1:19" ht="21" customHeight="1" x14ac:dyDescent="0.3">
      <c r="A55" s="33"/>
      <c r="B55" s="34"/>
      <c r="C55" s="34"/>
      <c r="D55" s="36"/>
      <c r="E55" s="101" t="s">
        <v>57</v>
      </c>
      <c r="F55" s="102"/>
      <c r="G55" s="20">
        <f t="shared" si="15"/>
        <v>494940</v>
      </c>
      <c r="H55" s="20">
        <v>40200</v>
      </c>
      <c r="I55" s="20">
        <v>49800</v>
      </c>
      <c r="J55" s="20">
        <v>53950</v>
      </c>
      <c r="K55" s="20">
        <v>56800</v>
      </c>
      <c r="L55" s="20">
        <v>59700</v>
      </c>
      <c r="M55" s="20">
        <v>39500</v>
      </c>
      <c r="N55" s="20">
        <v>19300</v>
      </c>
      <c r="O55" s="20">
        <v>21300</v>
      </c>
      <c r="P55" s="20">
        <v>39560</v>
      </c>
      <c r="Q55" s="20">
        <v>40350</v>
      </c>
      <c r="R55" s="20">
        <v>45280</v>
      </c>
      <c r="S55" s="20">
        <v>29200</v>
      </c>
    </row>
    <row r="56" spans="1:19" ht="21" customHeight="1" x14ac:dyDescent="0.3">
      <c r="A56" s="33"/>
      <c r="B56" s="34"/>
      <c r="C56" s="34"/>
      <c r="D56" s="36"/>
      <c r="E56" s="101" t="s">
        <v>58</v>
      </c>
      <c r="F56" s="102"/>
      <c r="G56" s="20">
        <f t="shared" si="15"/>
        <v>6956845</v>
      </c>
      <c r="H56" s="22">
        <v>298669</v>
      </c>
      <c r="I56" s="22">
        <v>548537</v>
      </c>
      <c r="J56" s="22">
        <v>356631</v>
      </c>
      <c r="K56" s="22">
        <v>1007317</v>
      </c>
      <c r="L56" s="22">
        <v>1212210</v>
      </c>
      <c r="M56" s="22">
        <v>334760</v>
      </c>
      <c r="N56" s="22">
        <v>765185</v>
      </c>
      <c r="O56" s="22">
        <v>59946</v>
      </c>
      <c r="P56" s="22">
        <v>999510</v>
      </c>
      <c r="Q56" s="22">
        <v>413855</v>
      </c>
      <c r="R56" s="22">
        <v>634254</v>
      </c>
      <c r="S56" s="22">
        <v>325971</v>
      </c>
    </row>
    <row r="57" spans="1:19" ht="21" customHeight="1" x14ac:dyDescent="0.3">
      <c r="A57" s="38"/>
      <c r="B57" s="39"/>
      <c r="C57" s="39"/>
      <c r="D57" s="40"/>
      <c r="E57" s="130" t="s">
        <v>59</v>
      </c>
      <c r="F57" s="131"/>
      <c r="G57" s="20">
        <f t="shared" si="15"/>
        <v>1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  <c r="Q57" s="23">
        <v>0</v>
      </c>
      <c r="R57" s="23">
        <v>0</v>
      </c>
      <c r="S57" s="23">
        <v>1</v>
      </c>
    </row>
    <row r="58" spans="1:19" ht="24.6" customHeight="1" x14ac:dyDescent="0.3">
      <c r="A58" s="33"/>
      <c r="B58" s="34"/>
      <c r="C58" s="108" t="s">
        <v>60</v>
      </c>
      <c r="D58" s="108"/>
      <c r="E58" s="108"/>
      <c r="F58" s="109"/>
      <c r="G58" s="26">
        <f t="shared" ref="G58:S58" si="16">SUM(G59+G62+G65+G69+G72+G79+G82+G87+G89+G91+G94+G97+G101+G104+G106+G108+G115+G127)</f>
        <v>2614140221</v>
      </c>
      <c r="H58" s="26">
        <f t="shared" si="16"/>
        <v>425427824</v>
      </c>
      <c r="I58" s="26">
        <f t="shared" si="16"/>
        <v>259123183</v>
      </c>
      <c r="J58" s="26">
        <f t="shared" si="16"/>
        <v>247550565</v>
      </c>
      <c r="K58" s="26">
        <f t="shared" si="16"/>
        <v>198066681</v>
      </c>
      <c r="L58" s="26">
        <f t="shared" si="16"/>
        <v>183575179</v>
      </c>
      <c r="M58" s="26">
        <f t="shared" si="16"/>
        <v>187232742</v>
      </c>
      <c r="N58" s="26">
        <f t="shared" si="16"/>
        <v>212989651</v>
      </c>
      <c r="O58" s="26">
        <f t="shared" si="16"/>
        <v>225675359</v>
      </c>
      <c r="P58" s="26">
        <f t="shared" si="16"/>
        <v>184945907</v>
      </c>
      <c r="Q58" s="26">
        <f t="shared" si="16"/>
        <v>169510129</v>
      </c>
      <c r="R58" s="26">
        <f t="shared" si="16"/>
        <v>162725286</v>
      </c>
      <c r="S58" s="26">
        <f t="shared" si="16"/>
        <v>157317715</v>
      </c>
    </row>
    <row r="59" spans="1:19" ht="21" customHeight="1" x14ac:dyDescent="0.3">
      <c r="A59" s="33"/>
      <c r="B59" s="34"/>
      <c r="C59" s="34"/>
      <c r="D59" s="108" t="s">
        <v>61</v>
      </c>
      <c r="E59" s="108"/>
      <c r="F59" s="109"/>
      <c r="G59" s="26">
        <f t="shared" ref="G59:S59" si="17">G60</f>
        <v>5680668</v>
      </c>
      <c r="H59" s="26">
        <f t="shared" si="17"/>
        <v>148297</v>
      </c>
      <c r="I59" s="26">
        <f t="shared" si="17"/>
        <v>135192</v>
      </c>
      <c r="J59" s="26">
        <f t="shared" si="17"/>
        <v>201507</v>
      </c>
      <c r="K59" s="26">
        <f t="shared" si="17"/>
        <v>436679</v>
      </c>
      <c r="L59" s="26">
        <f t="shared" si="17"/>
        <v>580385</v>
      </c>
      <c r="M59" s="26">
        <f t="shared" si="17"/>
        <v>611092</v>
      </c>
      <c r="N59" s="26">
        <f t="shared" si="17"/>
        <v>1165930</v>
      </c>
      <c r="O59" s="26">
        <f t="shared" si="17"/>
        <v>917833</v>
      </c>
      <c r="P59" s="26">
        <f t="shared" si="17"/>
        <v>1082397</v>
      </c>
      <c r="Q59" s="26">
        <f t="shared" si="17"/>
        <v>244493</v>
      </c>
      <c r="R59" s="26">
        <f t="shared" si="17"/>
        <v>96928</v>
      </c>
      <c r="S59" s="26">
        <f t="shared" si="17"/>
        <v>59935</v>
      </c>
    </row>
    <row r="60" spans="1:19" ht="22.2" customHeight="1" x14ac:dyDescent="0.3">
      <c r="A60" s="33"/>
      <c r="B60" s="34"/>
      <c r="C60" s="34"/>
      <c r="D60" s="41"/>
      <c r="E60" s="101" t="s">
        <v>62</v>
      </c>
      <c r="F60" s="102"/>
      <c r="G60" s="20">
        <f t="shared" ref="G60:S60" si="18">SUM(G61:G61)</f>
        <v>5680668</v>
      </c>
      <c r="H60" s="20">
        <f t="shared" si="18"/>
        <v>148297</v>
      </c>
      <c r="I60" s="20">
        <f t="shared" si="18"/>
        <v>135192</v>
      </c>
      <c r="J60" s="20">
        <f t="shared" si="18"/>
        <v>201507</v>
      </c>
      <c r="K60" s="20">
        <f t="shared" si="18"/>
        <v>436679</v>
      </c>
      <c r="L60" s="20">
        <f t="shared" si="18"/>
        <v>580385</v>
      </c>
      <c r="M60" s="20">
        <f t="shared" si="18"/>
        <v>611092</v>
      </c>
      <c r="N60" s="20">
        <f t="shared" si="18"/>
        <v>1165930</v>
      </c>
      <c r="O60" s="20">
        <f t="shared" si="18"/>
        <v>917833</v>
      </c>
      <c r="P60" s="20">
        <f t="shared" si="18"/>
        <v>1082397</v>
      </c>
      <c r="Q60" s="20">
        <f t="shared" si="18"/>
        <v>244493</v>
      </c>
      <c r="R60" s="20">
        <f t="shared" si="18"/>
        <v>96928</v>
      </c>
      <c r="S60" s="20">
        <f t="shared" si="18"/>
        <v>59935</v>
      </c>
    </row>
    <row r="61" spans="1:19" ht="31.8" customHeight="1" x14ac:dyDescent="0.3">
      <c r="A61" s="33"/>
      <c r="B61" s="34"/>
      <c r="C61" s="34"/>
      <c r="D61" s="41"/>
      <c r="E61" s="42"/>
      <c r="F61" s="37" t="s">
        <v>63</v>
      </c>
      <c r="G61" s="20">
        <f>SUM(H61:S61)</f>
        <v>5680668</v>
      </c>
      <c r="H61" s="20">
        <v>148297</v>
      </c>
      <c r="I61" s="20">
        <v>135192</v>
      </c>
      <c r="J61" s="20">
        <v>201507</v>
      </c>
      <c r="K61" s="20">
        <v>436679</v>
      </c>
      <c r="L61" s="20">
        <v>580385</v>
      </c>
      <c r="M61" s="20">
        <v>611092</v>
      </c>
      <c r="N61" s="20">
        <v>1165930</v>
      </c>
      <c r="O61" s="20">
        <v>917833</v>
      </c>
      <c r="P61" s="20">
        <v>1082397</v>
      </c>
      <c r="Q61" s="20">
        <v>244493</v>
      </c>
      <c r="R61" s="20">
        <v>96928</v>
      </c>
      <c r="S61" s="20">
        <v>59935</v>
      </c>
    </row>
    <row r="62" spans="1:19" ht="23.55" customHeight="1" x14ac:dyDescent="0.3">
      <c r="A62" s="33"/>
      <c r="B62" s="34"/>
      <c r="C62" s="34"/>
      <c r="D62" s="108" t="s">
        <v>64</v>
      </c>
      <c r="E62" s="108"/>
      <c r="F62" s="109"/>
      <c r="G62" s="26">
        <f t="shared" ref="G62:S62" si="19">G63+G64</f>
        <v>45438528</v>
      </c>
      <c r="H62" s="26">
        <f t="shared" si="19"/>
        <v>28058119</v>
      </c>
      <c r="I62" s="26">
        <f t="shared" si="19"/>
        <v>447185</v>
      </c>
      <c r="J62" s="26">
        <f t="shared" si="19"/>
        <v>574342</v>
      </c>
      <c r="K62" s="26">
        <f t="shared" si="19"/>
        <v>497572</v>
      </c>
      <c r="L62" s="26">
        <f t="shared" si="19"/>
        <v>1713443</v>
      </c>
      <c r="M62" s="26">
        <f t="shared" si="19"/>
        <v>5114120</v>
      </c>
      <c r="N62" s="26">
        <f t="shared" si="19"/>
        <v>2795938</v>
      </c>
      <c r="O62" s="26">
        <f t="shared" si="19"/>
        <v>3837723</v>
      </c>
      <c r="P62" s="26">
        <f t="shared" si="19"/>
        <v>242183</v>
      </c>
      <c r="Q62" s="26">
        <f t="shared" si="19"/>
        <v>466663</v>
      </c>
      <c r="R62" s="26">
        <f t="shared" si="19"/>
        <v>564338</v>
      </c>
      <c r="S62" s="26">
        <f t="shared" si="19"/>
        <v>1126902</v>
      </c>
    </row>
    <row r="63" spans="1:19" ht="36" customHeight="1" x14ac:dyDescent="0.3">
      <c r="A63" s="33"/>
      <c r="B63" s="34"/>
      <c r="C63" s="34"/>
      <c r="D63" s="35"/>
      <c r="E63" s="101" t="s">
        <v>65</v>
      </c>
      <c r="F63" s="102"/>
      <c r="G63" s="20">
        <f>SUM(H63:S63)</f>
        <v>45421891</v>
      </c>
      <c r="H63" s="20">
        <v>28055817</v>
      </c>
      <c r="I63" s="20">
        <v>445467</v>
      </c>
      <c r="J63" s="20">
        <v>572108</v>
      </c>
      <c r="K63" s="20">
        <v>496885</v>
      </c>
      <c r="L63" s="20">
        <v>1712068</v>
      </c>
      <c r="M63" s="20">
        <v>5113604</v>
      </c>
      <c r="N63" s="20">
        <v>2794219</v>
      </c>
      <c r="O63" s="20">
        <v>3836520</v>
      </c>
      <c r="P63" s="20">
        <v>240808</v>
      </c>
      <c r="Q63" s="20">
        <v>465555</v>
      </c>
      <c r="R63" s="20">
        <v>563230</v>
      </c>
      <c r="S63" s="20">
        <v>1125610</v>
      </c>
    </row>
    <row r="64" spans="1:19" ht="22.8" customHeight="1" x14ac:dyDescent="0.3">
      <c r="A64" s="33"/>
      <c r="B64" s="34"/>
      <c r="C64" s="34"/>
      <c r="D64" s="35"/>
      <c r="E64" s="101" t="s">
        <v>66</v>
      </c>
      <c r="F64" s="102"/>
      <c r="G64" s="20">
        <f>SUM(H64:S64)</f>
        <v>16637</v>
      </c>
      <c r="H64" s="20">
        <v>2302</v>
      </c>
      <c r="I64" s="20">
        <v>1718</v>
      </c>
      <c r="J64" s="20">
        <v>2234</v>
      </c>
      <c r="K64" s="20">
        <v>687</v>
      </c>
      <c r="L64" s="20">
        <v>1375</v>
      </c>
      <c r="M64" s="20">
        <v>516</v>
      </c>
      <c r="N64" s="20">
        <v>1719</v>
      </c>
      <c r="O64" s="20">
        <v>1203</v>
      </c>
      <c r="P64" s="20">
        <v>1375</v>
      </c>
      <c r="Q64" s="20">
        <v>1108</v>
      </c>
      <c r="R64" s="20">
        <v>1108</v>
      </c>
      <c r="S64" s="20">
        <v>1292</v>
      </c>
    </row>
    <row r="65" spans="1:19" ht="31.8" customHeight="1" x14ac:dyDescent="0.3">
      <c r="A65" s="33"/>
      <c r="B65" s="34"/>
      <c r="C65" s="34"/>
      <c r="D65" s="108" t="s">
        <v>67</v>
      </c>
      <c r="E65" s="108"/>
      <c r="F65" s="109"/>
      <c r="G65" s="26">
        <f t="shared" ref="G65:S65" si="20">SUM(G66:G68)</f>
        <v>373253486</v>
      </c>
      <c r="H65" s="26">
        <f t="shared" si="20"/>
        <v>31137130</v>
      </c>
      <c r="I65" s="26">
        <f t="shared" si="20"/>
        <v>31090378</v>
      </c>
      <c r="J65" s="26">
        <f t="shared" si="20"/>
        <v>31118213</v>
      </c>
      <c r="K65" s="26">
        <f t="shared" si="20"/>
        <v>31055525</v>
      </c>
      <c r="L65" s="26">
        <f t="shared" si="20"/>
        <v>31122960</v>
      </c>
      <c r="M65" s="26">
        <f t="shared" si="20"/>
        <v>30999545</v>
      </c>
      <c r="N65" s="26">
        <f t="shared" si="20"/>
        <v>31063678</v>
      </c>
      <c r="O65" s="26">
        <f t="shared" si="20"/>
        <v>31225669</v>
      </c>
      <c r="P65" s="26">
        <f t="shared" si="20"/>
        <v>31201931</v>
      </c>
      <c r="Q65" s="26">
        <f t="shared" si="20"/>
        <v>31037763</v>
      </c>
      <c r="R65" s="26">
        <f t="shared" si="20"/>
        <v>31130790</v>
      </c>
      <c r="S65" s="26">
        <f t="shared" si="20"/>
        <v>31069904</v>
      </c>
    </row>
    <row r="66" spans="1:19" ht="21" customHeight="1" x14ac:dyDescent="0.3">
      <c r="A66" s="33"/>
      <c r="B66" s="34"/>
      <c r="C66" s="34"/>
      <c r="D66" s="35"/>
      <c r="E66" s="101" t="s">
        <v>68</v>
      </c>
      <c r="F66" s="102"/>
      <c r="G66" s="20">
        <f>SUM(H66:S66)</f>
        <v>7350312</v>
      </c>
      <c r="H66" s="20">
        <v>709145</v>
      </c>
      <c r="I66" s="20">
        <v>603884</v>
      </c>
      <c r="J66" s="20">
        <v>644978</v>
      </c>
      <c r="K66" s="20">
        <v>553124</v>
      </c>
      <c r="L66" s="20">
        <v>586966</v>
      </c>
      <c r="M66" s="20">
        <v>547887</v>
      </c>
      <c r="N66" s="20">
        <v>600133</v>
      </c>
      <c r="O66" s="20">
        <v>700019</v>
      </c>
      <c r="P66" s="20">
        <v>709753</v>
      </c>
      <c r="Q66" s="20">
        <v>523927</v>
      </c>
      <c r="R66" s="20">
        <v>627273</v>
      </c>
      <c r="S66" s="20">
        <v>543223</v>
      </c>
    </row>
    <row r="67" spans="1:19" ht="21" customHeight="1" x14ac:dyDescent="0.3">
      <c r="A67" s="33"/>
      <c r="B67" s="34"/>
      <c r="C67" s="34"/>
      <c r="D67" s="35"/>
      <c r="E67" s="101" t="s">
        <v>69</v>
      </c>
      <c r="F67" s="102"/>
      <c r="G67" s="20">
        <f>SUM(H67:S67)</f>
        <v>363047244</v>
      </c>
      <c r="H67" s="20">
        <v>30253937</v>
      </c>
      <c r="I67" s="20">
        <v>30253937</v>
      </c>
      <c r="J67" s="20">
        <v>30253937</v>
      </c>
      <c r="K67" s="20">
        <v>30253937</v>
      </c>
      <c r="L67" s="20">
        <v>30253937</v>
      </c>
      <c r="M67" s="20">
        <v>30253937</v>
      </c>
      <c r="N67" s="20">
        <v>30253937</v>
      </c>
      <c r="O67" s="20">
        <v>30253937</v>
      </c>
      <c r="P67" s="20">
        <v>30253937</v>
      </c>
      <c r="Q67" s="20">
        <v>30253937</v>
      </c>
      <c r="R67" s="20">
        <v>30253937</v>
      </c>
      <c r="S67" s="20">
        <v>30253937</v>
      </c>
    </row>
    <row r="68" spans="1:19" ht="21" customHeight="1" x14ac:dyDescent="0.3">
      <c r="A68" s="43"/>
      <c r="B68" s="41"/>
      <c r="C68" s="41"/>
      <c r="D68" s="44"/>
      <c r="E68" s="101" t="s">
        <v>70</v>
      </c>
      <c r="F68" s="102"/>
      <c r="G68" s="20">
        <f>SUM(H68:S68)</f>
        <v>2855930</v>
      </c>
      <c r="H68" s="20">
        <v>174048</v>
      </c>
      <c r="I68" s="20">
        <v>232557</v>
      </c>
      <c r="J68" s="20">
        <v>219298</v>
      </c>
      <c r="K68" s="20">
        <v>248464</v>
      </c>
      <c r="L68" s="20">
        <v>282057</v>
      </c>
      <c r="M68" s="20">
        <v>197721</v>
      </c>
      <c r="N68" s="20">
        <v>209608</v>
      </c>
      <c r="O68" s="20">
        <v>271713</v>
      </c>
      <c r="P68" s="20">
        <v>238241</v>
      </c>
      <c r="Q68" s="20">
        <v>259899</v>
      </c>
      <c r="R68" s="20">
        <v>249580</v>
      </c>
      <c r="S68" s="20">
        <v>272744</v>
      </c>
    </row>
    <row r="69" spans="1:19" ht="22.2" customHeight="1" x14ac:dyDescent="0.3">
      <c r="A69" s="45"/>
      <c r="B69" s="46"/>
      <c r="C69" s="46"/>
      <c r="D69" s="118" t="s">
        <v>71</v>
      </c>
      <c r="E69" s="118"/>
      <c r="F69" s="119"/>
      <c r="G69" s="17">
        <f t="shared" ref="G69:S69" si="21">SUM(G70:G71)</f>
        <v>5078143</v>
      </c>
      <c r="H69" s="17">
        <f t="shared" si="21"/>
        <v>385925</v>
      </c>
      <c r="I69" s="17">
        <f t="shared" si="21"/>
        <v>782256</v>
      </c>
      <c r="J69" s="17">
        <f t="shared" si="21"/>
        <v>878158</v>
      </c>
      <c r="K69" s="17">
        <f t="shared" si="21"/>
        <v>427507</v>
      </c>
      <c r="L69" s="17">
        <f t="shared" si="21"/>
        <v>229804</v>
      </c>
      <c r="M69" s="17">
        <f t="shared" si="21"/>
        <v>331835</v>
      </c>
      <c r="N69" s="17">
        <f t="shared" si="21"/>
        <v>390064</v>
      </c>
      <c r="O69" s="17">
        <f t="shared" si="21"/>
        <v>427507</v>
      </c>
      <c r="P69" s="17">
        <f t="shared" si="21"/>
        <v>331835</v>
      </c>
      <c r="Q69" s="17">
        <f t="shared" si="21"/>
        <v>331835</v>
      </c>
      <c r="R69" s="17">
        <f t="shared" si="21"/>
        <v>229581</v>
      </c>
      <c r="S69" s="17">
        <f t="shared" si="21"/>
        <v>331836</v>
      </c>
    </row>
    <row r="70" spans="1:19" ht="25.2" customHeight="1" x14ac:dyDescent="0.3">
      <c r="A70" s="45"/>
      <c r="B70" s="46"/>
      <c r="C70" s="46"/>
      <c r="D70" s="48"/>
      <c r="E70" s="101" t="s">
        <v>72</v>
      </c>
      <c r="F70" s="102"/>
      <c r="G70" s="20">
        <f>SUM(H70:S70)</f>
        <v>5078142</v>
      </c>
      <c r="H70" s="20">
        <v>385925</v>
      </c>
      <c r="I70" s="20">
        <v>782256</v>
      </c>
      <c r="J70" s="20">
        <v>878158</v>
      </c>
      <c r="K70" s="20">
        <v>427507</v>
      </c>
      <c r="L70" s="20">
        <v>229804</v>
      </c>
      <c r="M70" s="20">
        <v>331835</v>
      </c>
      <c r="N70" s="20">
        <v>390064</v>
      </c>
      <c r="O70" s="20">
        <v>427507</v>
      </c>
      <c r="P70" s="20">
        <v>331835</v>
      </c>
      <c r="Q70" s="20">
        <v>331835</v>
      </c>
      <c r="R70" s="20">
        <v>229581</v>
      </c>
      <c r="S70" s="20">
        <v>331835</v>
      </c>
    </row>
    <row r="71" spans="1:19" ht="19.2" customHeight="1" x14ac:dyDescent="0.3">
      <c r="A71" s="45"/>
      <c r="B71" s="46"/>
      <c r="C71" s="46"/>
      <c r="D71" s="48"/>
      <c r="E71" s="101" t="s">
        <v>73</v>
      </c>
      <c r="F71" s="102"/>
      <c r="G71" s="23">
        <f>SUM(H71:S71)</f>
        <v>1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0</v>
      </c>
      <c r="R71" s="23">
        <v>0</v>
      </c>
      <c r="S71" s="23">
        <v>1</v>
      </c>
    </row>
    <row r="72" spans="1:19" ht="27" customHeight="1" x14ac:dyDescent="0.3">
      <c r="A72" s="45"/>
      <c r="B72" s="46"/>
      <c r="C72" s="46"/>
      <c r="D72" s="108" t="s">
        <v>74</v>
      </c>
      <c r="E72" s="108"/>
      <c r="F72" s="109"/>
      <c r="G72" s="26">
        <f t="shared" ref="G72:S72" si="22">SUM(G73:G76)</f>
        <v>216881047</v>
      </c>
      <c r="H72" s="26">
        <f t="shared" si="22"/>
        <v>10246868</v>
      </c>
      <c r="I72" s="26">
        <f t="shared" si="22"/>
        <v>17681331</v>
      </c>
      <c r="J72" s="26">
        <f t="shared" si="22"/>
        <v>21893337</v>
      </c>
      <c r="K72" s="26">
        <f t="shared" si="22"/>
        <v>27766079</v>
      </c>
      <c r="L72" s="26">
        <f t="shared" si="22"/>
        <v>21058436</v>
      </c>
      <c r="M72" s="26">
        <f t="shared" si="22"/>
        <v>19352115</v>
      </c>
      <c r="N72" s="26">
        <f t="shared" si="22"/>
        <v>17828728</v>
      </c>
      <c r="O72" s="26">
        <f t="shared" si="22"/>
        <v>16054485</v>
      </c>
      <c r="P72" s="26">
        <f t="shared" si="22"/>
        <v>17686868</v>
      </c>
      <c r="Q72" s="26">
        <f t="shared" si="22"/>
        <v>15886427</v>
      </c>
      <c r="R72" s="26">
        <f t="shared" si="22"/>
        <v>15744330</v>
      </c>
      <c r="S72" s="26">
        <f t="shared" si="22"/>
        <v>15682043</v>
      </c>
    </row>
    <row r="73" spans="1:19" ht="25.8" customHeight="1" x14ac:dyDescent="0.3">
      <c r="A73" s="45"/>
      <c r="B73" s="46"/>
      <c r="C73" s="46"/>
      <c r="D73" s="48"/>
      <c r="E73" s="101" t="s">
        <v>75</v>
      </c>
      <c r="F73" s="102"/>
      <c r="G73" s="20">
        <f>SUM(H73:S73)</f>
        <v>2885195</v>
      </c>
      <c r="H73" s="20">
        <v>234830</v>
      </c>
      <c r="I73" s="20">
        <v>401080</v>
      </c>
      <c r="J73" s="20">
        <v>329547</v>
      </c>
      <c r="K73" s="20">
        <v>321445</v>
      </c>
      <c r="L73" s="20">
        <v>376625</v>
      </c>
      <c r="M73" s="20">
        <v>283283</v>
      </c>
      <c r="N73" s="20">
        <v>178639</v>
      </c>
      <c r="O73" s="20">
        <v>232830</v>
      </c>
      <c r="P73" s="20">
        <v>188411</v>
      </c>
      <c r="Q73" s="20">
        <v>162926</v>
      </c>
      <c r="R73" s="20">
        <v>92863</v>
      </c>
      <c r="S73" s="20">
        <v>82716</v>
      </c>
    </row>
    <row r="74" spans="1:19" ht="25.8" customHeight="1" x14ac:dyDescent="0.3">
      <c r="A74" s="45"/>
      <c r="B74" s="46"/>
      <c r="C74" s="46"/>
      <c r="D74" s="48"/>
      <c r="E74" s="94" t="s">
        <v>76</v>
      </c>
      <c r="F74" s="95"/>
      <c r="G74" s="20">
        <f>SUM(H74:S74)</f>
        <v>2551075</v>
      </c>
      <c r="H74" s="20">
        <v>187268</v>
      </c>
      <c r="I74" s="20">
        <v>187775</v>
      </c>
      <c r="J74" s="20">
        <v>192971</v>
      </c>
      <c r="K74" s="20">
        <v>226548</v>
      </c>
      <c r="L74" s="20">
        <v>228829</v>
      </c>
      <c r="M74" s="20">
        <v>227690</v>
      </c>
      <c r="N74" s="20">
        <v>239219</v>
      </c>
      <c r="O74" s="20">
        <v>246061</v>
      </c>
      <c r="P74" s="20">
        <v>251763</v>
      </c>
      <c r="Q74" s="20">
        <v>187523</v>
      </c>
      <c r="R74" s="20">
        <v>189425</v>
      </c>
      <c r="S74" s="20">
        <v>186003</v>
      </c>
    </row>
    <row r="75" spans="1:19" ht="25.8" customHeight="1" x14ac:dyDescent="0.3">
      <c r="A75" s="45"/>
      <c r="B75" s="46"/>
      <c r="C75" s="46"/>
      <c r="D75" s="48"/>
      <c r="E75" s="94" t="s">
        <v>77</v>
      </c>
      <c r="F75" s="95"/>
      <c r="G75" s="20">
        <f>SUM(H75:S75)</f>
        <v>46604921</v>
      </c>
      <c r="H75" s="20">
        <v>3883748</v>
      </c>
      <c r="I75" s="20">
        <v>3883743</v>
      </c>
      <c r="J75" s="20">
        <v>3883743</v>
      </c>
      <c r="K75" s="20">
        <v>3883743</v>
      </c>
      <c r="L75" s="20">
        <v>3883743</v>
      </c>
      <c r="M75" s="20">
        <v>3883743</v>
      </c>
      <c r="N75" s="20">
        <v>3883743</v>
      </c>
      <c r="O75" s="20">
        <v>3883743</v>
      </c>
      <c r="P75" s="20">
        <v>3883743</v>
      </c>
      <c r="Q75" s="20">
        <v>3883743</v>
      </c>
      <c r="R75" s="20">
        <v>3883743</v>
      </c>
      <c r="S75" s="20">
        <v>3883743</v>
      </c>
    </row>
    <row r="76" spans="1:19" ht="21.45" customHeight="1" x14ac:dyDescent="0.3">
      <c r="A76" s="45"/>
      <c r="B76" s="46"/>
      <c r="C76" s="46"/>
      <c r="D76" s="48"/>
      <c r="E76" s="101" t="s">
        <v>78</v>
      </c>
      <c r="F76" s="102"/>
      <c r="G76" s="20">
        <f t="shared" ref="G76:S76" si="23">G77+G78</f>
        <v>164839856</v>
      </c>
      <c r="H76" s="20">
        <f t="shared" si="23"/>
        <v>5941022</v>
      </c>
      <c r="I76" s="20">
        <f t="shared" si="23"/>
        <v>13208733</v>
      </c>
      <c r="J76" s="20">
        <f t="shared" si="23"/>
        <v>17487076</v>
      </c>
      <c r="K76" s="20">
        <f t="shared" si="23"/>
        <v>23334343</v>
      </c>
      <c r="L76" s="20">
        <f t="shared" si="23"/>
        <v>16569239</v>
      </c>
      <c r="M76" s="20">
        <f t="shared" si="23"/>
        <v>14957399</v>
      </c>
      <c r="N76" s="20">
        <f t="shared" si="23"/>
        <v>13527127</v>
      </c>
      <c r="O76" s="20">
        <f t="shared" si="23"/>
        <v>11691851</v>
      </c>
      <c r="P76" s="20">
        <f t="shared" si="23"/>
        <v>13362951</v>
      </c>
      <c r="Q76" s="20">
        <f t="shared" si="23"/>
        <v>11652235</v>
      </c>
      <c r="R76" s="20">
        <f t="shared" si="23"/>
        <v>11578299</v>
      </c>
      <c r="S76" s="20">
        <f t="shared" si="23"/>
        <v>11529581</v>
      </c>
    </row>
    <row r="77" spans="1:19" ht="37.200000000000003" customHeight="1" x14ac:dyDescent="0.3">
      <c r="A77" s="45"/>
      <c r="B77" s="46"/>
      <c r="C77" s="46"/>
      <c r="D77" s="48"/>
      <c r="E77" s="50"/>
      <c r="F77" s="51" t="s">
        <v>79</v>
      </c>
      <c r="G77" s="20">
        <f>SUM(H77:S77)</f>
        <v>58751112</v>
      </c>
      <c r="H77" s="20">
        <v>4895926</v>
      </c>
      <c r="I77" s="20">
        <v>4895926</v>
      </c>
      <c r="J77" s="20">
        <v>4895926</v>
      </c>
      <c r="K77" s="20">
        <v>4895926</v>
      </c>
      <c r="L77" s="20">
        <v>4895926</v>
      </c>
      <c r="M77" s="20">
        <v>4895926</v>
      </c>
      <c r="N77" s="20">
        <v>4895926</v>
      </c>
      <c r="O77" s="20">
        <v>4895926</v>
      </c>
      <c r="P77" s="20">
        <v>4895926</v>
      </c>
      <c r="Q77" s="20">
        <v>4895926</v>
      </c>
      <c r="R77" s="20">
        <v>4895926</v>
      </c>
      <c r="S77" s="20">
        <v>4895926</v>
      </c>
    </row>
    <row r="78" spans="1:19" ht="24" customHeight="1" x14ac:dyDescent="0.3">
      <c r="A78" s="45"/>
      <c r="B78" s="46"/>
      <c r="C78" s="46"/>
      <c r="D78" s="48"/>
      <c r="E78" s="50"/>
      <c r="F78" s="52" t="s">
        <v>80</v>
      </c>
      <c r="G78" s="20">
        <f>SUM(H78:S78)</f>
        <v>106088744</v>
      </c>
      <c r="H78" s="20">
        <v>1045096</v>
      </c>
      <c r="I78" s="20">
        <v>8312807</v>
      </c>
      <c r="J78" s="20">
        <v>12591150</v>
      </c>
      <c r="K78" s="20">
        <v>18438417</v>
      </c>
      <c r="L78" s="20">
        <v>11673313</v>
      </c>
      <c r="M78" s="20">
        <v>10061473</v>
      </c>
      <c r="N78" s="20">
        <v>8631201</v>
      </c>
      <c r="O78" s="20">
        <v>6795925</v>
      </c>
      <c r="P78" s="20">
        <v>8467025</v>
      </c>
      <c r="Q78" s="20">
        <v>6756309</v>
      </c>
      <c r="R78" s="20">
        <v>6682373</v>
      </c>
      <c r="S78" s="20">
        <v>6633655</v>
      </c>
    </row>
    <row r="79" spans="1:19" ht="23.4" customHeight="1" x14ac:dyDescent="0.3">
      <c r="A79" s="45"/>
      <c r="B79" s="46"/>
      <c r="C79" s="46"/>
      <c r="D79" s="108" t="s">
        <v>81</v>
      </c>
      <c r="E79" s="108"/>
      <c r="F79" s="109"/>
      <c r="G79" s="17">
        <f t="shared" ref="G79:S79" si="24">SUM(G80:G81)</f>
        <v>1137486210</v>
      </c>
      <c r="H79" s="17">
        <f t="shared" si="24"/>
        <v>258196483</v>
      </c>
      <c r="I79" s="17">
        <f t="shared" si="24"/>
        <v>136039894</v>
      </c>
      <c r="J79" s="17">
        <f t="shared" si="24"/>
        <v>118568735</v>
      </c>
      <c r="K79" s="17">
        <f t="shared" si="24"/>
        <v>81422465</v>
      </c>
      <c r="L79" s="17">
        <f t="shared" si="24"/>
        <v>72198848</v>
      </c>
      <c r="M79" s="17">
        <f t="shared" si="24"/>
        <v>73325473</v>
      </c>
      <c r="N79" s="17">
        <f t="shared" si="24"/>
        <v>69294049</v>
      </c>
      <c r="O79" s="17">
        <f t="shared" si="24"/>
        <v>82883281</v>
      </c>
      <c r="P79" s="17">
        <f t="shared" si="24"/>
        <v>64268266</v>
      </c>
      <c r="Q79" s="17">
        <f t="shared" si="24"/>
        <v>60341796</v>
      </c>
      <c r="R79" s="17">
        <f t="shared" si="24"/>
        <v>63265803</v>
      </c>
      <c r="S79" s="17">
        <f t="shared" si="24"/>
        <v>57681117</v>
      </c>
    </row>
    <row r="80" spans="1:19" ht="22.2" customHeight="1" x14ac:dyDescent="0.3">
      <c r="A80" s="45"/>
      <c r="B80" s="46"/>
      <c r="C80" s="46"/>
      <c r="D80" s="48"/>
      <c r="E80" s="101" t="s">
        <v>82</v>
      </c>
      <c r="F80" s="102"/>
      <c r="G80" s="20">
        <f>SUM(H80:S80)</f>
        <v>56336025</v>
      </c>
      <c r="H80" s="20">
        <v>2731866</v>
      </c>
      <c r="I80" s="20">
        <v>1385401</v>
      </c>
      <c r="J80" s="20">
        <v>6356200</v>
      </c>
      <c r="K80" s="20">
        <v>4640196</v>
      </c>
      <c r="L80" s="20">
        <v>4297245</v>
      </c>
      <c r="M80" s="20">
        <v>5104179</v>
      </c>
      <c r="N80" s="20">
        <v>5130801</v>
      </c>
      <c r="O80" s="20">
        <v>5108827</v>
      </c>
      <c r="P80" s="20">
        <v>6228575</v>
      </c>
      <c r="Q80" s="20">
        <v>4815872</v>
      </c>
      <c r="R80" s="20">
        <v>4530201</v>
      </c>
      <c r="S80" s="20">
        <v>6006662</v>
      </c>
    </row>
    <row r="81" spans="1:19" ht="21.6" customHeight="1" x14ac:dyDescent="0.3">
      <c r="A81" s="45"/>
      <c r="B81" s="46"/>
      <c r="C81" s="46"/>
      <c r="D81" s="49"/>
      <c r="E81" s="101" t="s">
        <v>83</v>
      </c>
      <c r="F81" s="102"/>
      <c r="G81" s="20">
        <f>SUM(H81:S81)</f>
        <v>1081150185</v>
      </c>
      <c r="H81" s="20">
        <v>255464617</v>
      </c>
      <c r="I81" s="20">
        <v>134654493</v>
      </c>
      <c r="J81" s="20">
        <v>112212535</v>
      </c>
      <c r="K81" s="20">
        <v>76782269</v>
      </c>
      <c r="L81" s="20">
        <v>67901603</v>
      </c>
      <c r="M81" s="20">
        <v>68221294</v>
      </c>
      <c r="N81" s="20">
        <v>64163248</v>
      </c>
      <c r="O81" s="20">
        <v>77774454</v>
      </c>
      <c r="P81" s="20">
        <v>58039691</v>
      </c>
      <c r="Q81" s="20">
        <v>55525924</v>
      </c>
      <c r="R81" s="20">
        <v>58735602</v>
      </c>
      <c r="S81" s="20">
        <v>51674455</v>
      </c>
    </row>
    <row r="82" spans="1:19" ht="18.600000000000001" customHeight="1" x14ac:dyDescent="0.3">
      <c r="A82" s="45"/>
      <c r="B82" s="46"/>
      <c r="C82" s="46"/>
      <c r="D82" s="118" t="s">
        <v>84</v>
      </c>
      <c r="E82" s="118"/>
      <c r="F82" s="119"/>
      <c r="G82" s="17">
        <f t="shared" ref="G82:S82" si="25">SUM(G83:G86)</f>
        <v>3795300</v>
      </c>
      <c r="H82" s="17">
        <f t="shared" si="25"/>
        <v>737793</v>
      </c>
      <c r="I82" s="17">
        <f t="shared" si="25"/>
        <v>301752</v>
      </c>
      <c r="J82" s="17">
        <f t="shared" si="25"/>
        <v>38103</v>
      </c>
      <c r="K82" s="17">
        <f t="shared" si="25"/>
        <v>698011</v>
      </c>
      <c r="L82" s="17">
        <f t="shared" si="25"/>
        <v>59937</v>
      </c>
      <c r="M82" s="17">
        <f t="shared" si="25"/>
        <v>65369</v>
      </c>
      <c r="N82" s="17">
        <f t="shared" si="25"/>
        <v>976259</v>
      </c>
      <c r="O82" s="17">
        <f t="shared" si="25"/>
        <v>61860</v>
      </c>
      <c r="P82" s="17">
        <f t="shared" si="25"/>
        <v>61860</v>
      </c>
      <c r="Q82" s="17">
        <f t="shared" si="25"/>
        <v>674481</v>
      </c>
      <c r="R82" s="17">
        <f t="shared" si="25"/>
        <v>59937</v>
      </c>
      <c r="S82" s="17">
        <f t="shared" si="25"/>
        <v>59938</v>
      </c>
    </row>
    <row r="83" spans="1:19" ht="21" customHeight="1" x14ac:dyDescent="0.3">
      <c r="A83" s="45"/>
      <c r="B83" s="46"/>
      <c r="C83" s="46"/>
      <c r="D83" s="53"/>
      <c r="E83" s="126" t="s">
        <v>85</v>
      </c>
      <c r="F83" s="127"/>
      <c r="G83" s="20">
        <f>SUM(H83:S83)</f>
        <v>504855</v>
      </c>
      <c r="H83" s="20">
        <v>54264</v>
      </c>
      <c r="I83" s="20">
        <v>42777</v>
      </c>
      <c r="J83" s="20">
        <v>38024</v>
      </c>
      <c r="K83" s="20">
        <v>78519</v>
      </c>
      <c r="L83" s="20">
        <v>27839</v>
      </c>
      <c r="M83" s="20">
        <v>33271</v>
      </c>
      <c r="N83" s="20">
        <v>63816</v>
      </c>
      <c r="O83" s="20">
        <v>27839</v>
      </c>
      <c r="P83" s="20">
        <v>27839</v>
      </c>
      <c r="Q83" s="20">
        <v>54989</v>
      </c>
      <c r="R83" s="20">
        <v>27839</v>
      </c>
      <c r="S83" s="20">
        <v>27839</v>
      </c>
    </row>
    <row r="84" spans="1:19" ht="21" customHeight="1" x14ac:dyDescent="0.3">
      <c r="A84" s="45"/>
      <c r="B84" s="46"/>
      <c r="C84" s="46"/>
      <c r="D84" s="53"/>
      <c r="E84" s="126" t="s">
        <v>86</v>
      </c>
      <c r="F84" s="127"/>
      <c r="G84" s="20">
        <f>SUM(H84:S84)</f>
        <v>518740</v>
      </c>
      <c r="H84" s="20">
        <v>79</v>
      </c>
      <c r="I84" s="20">
        <v>258975</v>
      </c>
      <c r="J84" s="20">
        <v>79</v>
      </c>
      <c r="K84" s="20">
        <v>79</v>
      </c>
      <c r="L84" s="20">
        <v>79</v>
      </c>
      <c r="M84" s="20">
        <v>79</v>
      </c>
      <c r="N84" s="20">
        <v>258975</v>
      </c>
      <c r="O84" s="20">
        <v>79</v>
      </c>
      <c r="P84" s="20">
        <v>79</v>
      </c>
      <c r="Q84" s="20">
        <v>79</v>
      </c>
      <c r="R84" s="20">
        <v>79</v>
      </c>
      <c r="S84" s="20">
        <v>79</v>
      </c>
    </row>
    <row r="85" spans="1:19" ht="23.55" customHeight="1" x14ac:dyDescent="0.3">
      <c r="A85" s="45"/>
      <c r="B85" s="46"/>
      <c r="C85" s="46"/>
      <c r="D85" s="53"/>
      <c r="E85" s="126" t="s">
        <v>49</v>
      </c>
      <c r="F85" s="127"/>
      <c r="G85" s="20">
        <f>SUM(H85:S85)</f>
        <v>2771704</v>
      </c>
      <c r="H85" s="20">
        <v>683450</v>
      </c>
      <c r="I85" s="23">
        <v>0</v>
      </c>
      <c r="J85" s="23">
        <v>0</v>
      </c>
      <c r="K85" s="22">
        <v>619413</v>
      </c>
      <c r="L85" s="22">
        <v>32019</v>
      </c>
      <c r="M85" s="20">
        <v>32019</v>
      </c>
      <c r="N85" s="20">
        <v>653468</v>
      </c>
      <c r="O85" s="20">
        <v>33942</v>
      </c>
      <c r="P85" s="20">
        <v>33942</v>
      </c>
      <c r="Q85" s="20">
        <v>619413</v>
      </c>
      <c r="R85" s="20">
        <v>32019</v>
      </c>
      <c r="S85" s="20">
        <v>32019</v>
      </c>
    </row>
    <row r="86" spans="1:19" ht="30" customHeight="1" x14ac:dyDescent="0.3">
      <c r="A86" s="45"/>
      <c r="B86" s="46"/>
      <c r="C86" s="46"/>
      <c r="D86" s="53"/>
      <c r="E86" s="128" t="s">
        <v>87</v>
      </c>
      <c r="F86" s="129"/>
      <c r="G86" s="20">
        <f>SUM(H86:S86)</f>
        <v>1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 s="23">
        <v>0</v>
      </c>
      <c r="O86" s="23">
        <v>0</v>
      </c>
      <c r="P86" s="23">
        <v>0</v>
      </c>
      <c r="Q86" s="23">
        <v>0</v>
      </c>
      <c r="R86" s="23">
        <v>0</v>
      </c>
      <c r="S86" s="23">
        <v>1</v>
      </c>
    </row>
    <row r="87" spans="1:19" ht="21.45" customHeight="1" x14ac:dyDescent="0.3">
      <c r="A87" s="30"/>
      <c r="B87" s="32"/>
      <c r="C87" s="32"/>
      <c r="D87" s="114" t="s">
        <v>88</v>
      </c>
      <c r="E87" s="114"/>
      <c r="F87" s="115"/>
      <c r="G87" s="54">
        <f t="shared" ref="G87:S87" si="26">G88</f>
        <v>805608</v>
      </c>
      <c r="H87" s="54">
        <f t="shared" si="26"/>
        <v>0</v>
      </c>
      <c r="I87" s="54">
        <f t="shared" si="26"/>
        <v>62333</v>
      </c>
      <c r="J87" s="54">
        <f t="shared" si="26"/>
        <v>63317</v>
      </c>
      <c r="K87" s="54">
        <f t="shared" si="26"/>
        <v>71910</v>
      </c>
      <c r="L87" s="54">
        <f t="shared" si="26"/>
        <v>91052</v>
      </c>
      <c r="M87" s="54">
        <f t="shared" si="26"/>
        <v>75611</v>
      </c>
      <c r="N87" s="54">
        <f t="shared" si="26"/>
        <v>54289</v>
      </c>
      <c r="O87" s="54">
        <f t="shared" si="26"/>
        <v>63995</v>
      </c>
      <c r="P87" s="54">
        <f t="shared" si="26"/>
        <v>79157</v>
      </c>
      <c r="Q87" s="54">
        <f t="shared" si="26"/>
        <v>83519</v>
      </c>
      <c r="R87" s="54">
        <f t="shared" si="26"/>
        <v>77023</v>
      </c>
      <c r="S87" s="54">
        <f t="shared" si="26"/>
        <v>83402</v>
      </c>
    </row>
    <row r="88" spans="1:19" ht="20.399999999999999" customHeight="1" x14ac:dyDescent="0.3">
      <c r="A88" s="45"/>
      <c r="B88" s="55"/>
      <c r="C88" s="46"/>
      <c r="D88" s="48"/>
      <c r="E88" s="101" t="s">
        <v>89</v>
      </c>
      <c r="F88" s="102"/>
      <c r="G88" s="20">
        <f>SUM(H88:S88)</f>
        <v>805608</v>
      </c>
      <c r="H88" s="23">
        <v>0</v>
      </c>
      <c r="I88" s="20">
        <v>62333</v>
      </c>
      <c r="J88" s="20">
        <v>63317</v>
      </c>
      <c r="K88" s="20">
        <v>71910</v>
      </c>
      <c r="L88" s="20">
        <v>91052</v>
      </c>
      <c r="M88" s="20">
        <v>75611</v>
      </c>
      <c r="N88" s="20">
        <v>54289</v>
      </c>
      <c r="O88" s="20">
        <v>63995</v>
      </c>
      <c r="P88" s="20">
        <v>79157</v>
      </c>
      <c r="Q88" s="20">
        <v>83519</v>
      </c>
      <c r="R88" s="20">
        <v>77023</v>
      </c>
      <c r="S88" s="20">
        <v>83402</v>
      </c>
    </row>
    <row r="89" spans="1:19" ht="30" customHeight="1" x14ac:dyDescent="0.3">
      <c r="A89" s="45"/>
      <c r="B89" s="46"/>
      <c r="C89" s="34"/>
      <c r="D89" s="108" t="s">
        <v>90</v>
      </c>
      <c r="E89" s="108"/>
      <c r="F89" s="109"/>
      <c r="G89" s="26">
        <f t="shared" ref="G89:S89" si="27">G90</f>
        <v>640260</v>
      </c>
      <c r="H89" s="26">
        <f t="shared" si="27"/>
        <v>53355</v>
      </c>
      <c r="I89" s="26">
        <f t="shared" si="27"/>
        <v>53355</v>
      </c>
      <c r="J89" s="26">
        <f t="shared" si="27"/>
        <v>53355</v>
      </c>
      <c r="K89" s="26">
        <f t="shared" si="27"/>
        <v>53355</v>
      </c>
      <c r="L89" s="26">
        <f t="shared" si="27"/>
        <v>53355</v>
      </c>
      <c r="M89" s="26">
        <f t="shared" si="27"/>
        <v>53355</v>
      </c>
      <c r="N89" s="26">
        <f t="shared" si="27"/>
        <v>53355</v>
      </c>
      <c r="O89" s="26">
        <f t="shared" si="27"/>
        <v>53355</v>
      </c>
      <c r="P89" s="26">
        <f t="shared" si="27"/>
        <v>53355</v>
      </c>
      <c r="Q89" s="26">
        <f t="shared" si="27"/>
        <v>53355</v>
      </c>
      <c r="R89" s="26">
        <f t="shared" si="27"/>
        <v>53355</v>
      </c>
      <c r="S89" s="26">
        <f t="shared" si="27"/>
        <v>53355</v>
      </c>
    </row>
    <row r="90" spans="1:19" ht="21.45" customHeight="1" x14ac:dyDescent="0.3">
      <c r="A90" s="45"/>
      <c r="B90" s="46"/>
      <c r="C90" s="34"/>
      <c r="D90" s="48"/>
      <c r="E90" s="101" t="s">
        <v>91</v>
      </c>
      <c r="F90" s="102"/>
      <c r="G90" s="20">
        <f>SUM(H90:S90)</f>
        <v>640260</v>
      </c>
      <c r="H90" s="20">
        <v>53355</v>
      </c>
      <c r="I90" s="20">
        <v>53355</v>
      </c>
      <c r="J90" s="20">
        <v>53355</v>
      </c>
      <c r="K90" s="20">
        <v>53355</v>
      </c>
      <c r="L90" s="20">
        <v>53355</v>
      </c>
      <c r="M90" s="20">
        <v>53355</v>
      </c>
      <c r="N90" s="20">
        <v>53355</v>
      </c>
      <c r="O90" s="20">
        <v>53355</v>
      </c>
      <c r="P90" s="20">
        <v>53355</v>
      </c>
      <c r="Q90" s="20">
        <v>53355</v>
      </c>
      <c r="R90" s="20">
        <v>53355</v>
      </c>
      <c r="S90" s="20">
        <v>53355</v>
      </c>
    </row>
    <row r="91" spans="1:19" ht="21.6" customHeight="1" x14ac:dyDescent="0.3">
      <c r="A91" s="45"/>
      <c r="B91" s="46"/>
      <c r="C91" s="34"/>
      <c r="D91" s="118" t="s">
        <v>92</v>
      </c>
      <c r="E91" s="118"/>
      <c r="F91" s="119"/>
      <c r="G91" s="26">
        <f t="shared" ref="G91:S91" si="28">SUM(G92:G93)</f>
        <v>104218405</v>
      </c>
      <c r="H91" s="26">
        <f t="shared" si="28"/>
        <v>8718497</v>
      </c>
      <c r="I91" s="26">
        <f t="shared" si="28"/>
        <v>11705830</v>
      </c>
      <c r="J91" s="26">
        <f t="shared" si="28"/>
        <v>11090658</v>
      </c>
      <c r="K91" s="26">
        <f t="shared" si="28"/>
        <v>9710536</v>
      </c>
      <c r="L91" s="26">
        <f t="shared" si="28"/>
        <v>9148541</v>
      </c>
      <c r="M91" s="26">
        <f t="shared" si="28"/>
        <v>8219645</v>
      </c>
      <c r="N91" s="26">
        <f t="shared" si="28"/>
        <v>7888015</v>
      </c>
      <c r="O91" s="26">
        <f t="shared" si="28"/>
        <v>7834507</v>
      </c>
      <c r="P91" s="26">
        <f t="shared" si="28"/>
        <v>7581333</v>
      </c>
      <c r="Q91" s="26">
        <f t="shared" si="28"/>
        <v>7392763</v>
      </c>
      <c r="R91" s="26">
        <f t="shared" si="28"/>
        <v>7386867</v>
      </c>
      <c r="S91" s="26">
        <f t="shared" si="28"/>
        <v>7541213</v>
      </c>
    </row>
    <row r="92" spans="1:19" ht="20.55" customHeight="1" x14ac:dyDescent="0.3">
      <c r="A92" s="45"/>
      <c r="B92" s="46"/>
      <c r="C92" s="34"/>
      <c r="D92" s="48"/>
      <c r="E92" s="101" t="s">
        <v>93</v>
      </c>
      <c r="F92" s="102"/>
      <c r="G92" s="20">
        <f>SUM(H92:S92)</f>
        <v>3032180</v>
      </c>
      <c r="H92" s="20">
        <v>1283579</v>
      </c>
      <c r="I92" s="20">
        <v>188030</v>
      </c>
      <c r="J92" s="20">
        <v>195067</v>
      </c>
      <c r="K92" s="20">
        <v>212431</v>
      </c>
      <c r="L92" s="20">
        <v>199267</v>
      </c>
      <c r="M92" s="20">
        <v>207526</v>
      </c>
      <c r="N92" s="20">
        <v>271438</v>
      </c>
      <c r="O92" s="20">
        <v>268884</v>
      </c>
      <c r="P92" s="20">
        <v>203404</v>
      </c>
      <c r="Q92" s="20">
        <v>936</v>
      </c>
      <c r="R92" s="20">
        <v>844</v>
      </c>
      <c r="S92" s="20">
        <v>774</v>
      </c>
    </row>
    <row r="93" spans="1:19" ht="21.6" customHeight="1" x14ac:dyDescent="0.3">
      <c r="A93" s="45"/>
      <c r="B93" s="46"/>
      <c r="C93" s="34"/>
      <c r="D93" s="48"/>
      <c r="E93" s="101" t="s">
        <v>94</v>
      </c>
      <c r="F93" s="102"/>
      <c r="G93" s="20">
        <f>SUM(H93:S93)</f>
        <v>101186225</v>
      </c>
      <c r="H93" s="20">
        <v>7434918</v>
      </c>
      <c r="I93" s="20">
        <v>11517800</v>
      </c>
      <c r="J93" s="20">
        <v>10895591</v>
      </c>
      <c r="K93" s="20">
        <v>9498105</v>
      </c>
      <c r="L93" s="20">
        <v>8949274</v>
      </c>
      <c r="M93" s="20">
        <v>8012119</v>
      </c>
      <c r="N93" s="20">
        <v>7616577</v>
      </c>
      <c r="O93" s="20">
        <v>7565623</v>
      </c>
      <c r="P93" s="20">
        <v>7377929</v>
      </c>
      <c r="Q93" s="20">
        <v>7391827</v>
      </c>
      <c r="R93" s="20">
        <v>7386023</v>
      </c>
      <c r="S93" s="20">
        <v>7540439</v>
      </c>
    </row>
    <row r="94" spans="1:19" ht="19.8" customHeight="1" x14ac:dyDescent="0.3">
      <c r="A94" s="45"/>
      <c r="B94" s="46"/>
      <c r="C94" s="34"/>
      <c r="D94" s="118" t="s">
        <v>51</v>
      </c>
      <c r="E94" s="118"/>
      <c r="F94" s="119"/>
      <c r="G94" s="54">
        <f t="shared" ref="G94:S94" si="29">SUM(G95:G96)</f>
        <v>269169</v>
      </c>
      <c r="H94" s="54">
        <f t="shared" si="29"/>
        <v>9685</v>
      </c>
      <c r="I94" s="54">
        <f t="shared" si="29"/>
        <v>26465</v>
      </c>
      <c r="J94" s="54">
        <f t="shared" si="29"/>
        <v>17280</v>
      </c>
      <c r="K94" s="54">
        <f t="shared" si="29"/>
        <v>18644</v>
      </c>
      <c r="L94" s="54">
        <f t="shared" si="29"/>
        <v>27959</v>
      </c>
      <c r="M94" s="54">
        <f t="shared" si="29"/>
        <v>26223</v>
      </c>
      <c r="N94" s="54">
        <f t="shared" si="29"/>
        <v>15401</v>
      </c>
      <c r="O94" s="54">
        <f t="shared" si="29"/>
        <v>21514</v>
      </c>
      <c r="P94" s="54">
        <f t="shared" si="29"/>
        <v>18845</v>
      </c>
      <c r="Q94" s="54">
        <f t="shared" si="29"/>
        <v>26110</v>
      </c>
      <c r="R94" s="54">
        <f t="shared" si="29"/>
        <v>35750</v>
      </c>
      <c r="S94" s="54">
        <f t="shared" si="29"/>
        <v>25293</v>
      </c>
    </row>
    <row r="95" spans="1:19" ht="19.8" customHeight="1" x14ac:dyDescent="0.3">
      <c r="A95" s="45"/>
      <c r="B95" s="46"/>
      <c r="C95" s="34"/>
      <c r="D95" s="47"/>
      <c r="E95" s="122" t="s">
        <v>95</v>
      </c>
      <c r="F95" s="123"/>
      <c r="G95" s="20">
        <f>SUM(H95:S95)</f>
        <v>212976</v>
      </c>
      <c r="H95" s="20">
        <v>6103</v>
      </c>
      <c r="I95" s="20">
        <v>21256</v>
      </c>
      <c r="J95" s="20">
        <v>15549</v>
      </c>
      <c r="K95" s="20">
        <v>12170</v>
      </c>
      <c r="L95" s="20">
        <v>17178</v>
      </c>
      <c r="M95" s="20">
        <v>21661</v>
      </c>
      <c r="N95" s="20">
        <v>12984</v>
      </c>
      <c r="O95" s="20">
        <v>17992</v>
      </c>
      <c r="P95" s="20">
        <v>13625</v>
      </c>
      <c r="Q95" s="20">
        <v>24324</v>
      </c>
      <c r="R95" s="20">
        <v>25810</v>
      </c>
      <c r="S95" s="20">
        <v>24324</v>
      </c>
    </row>
    <row r="96" spans="1:19" ht="19.8" customHeight="1" x14ac:dyDescent="0.3">
      <c r="A96" s="45"/>
      <c r="B96" s="46"/>
      <c r="C96" s="34"/>
      <c r="D96" s="48"/>
      <c r="E96" s="101" t="s">
        <v>96</v>
      </c>
      <c r="F96" s="102"/>
      <c r="G96" s="20">
        <f>SUM(H96:S96)</f>
        <v>56193</v>
      </c>
      <c r="H96" s="20">
        <v>3582</v>
      </c>
      <c r="I96" s="20">
        <v>5209</v>
      </c>
      <c r="J96" s="20">
        <v>1731</v>
      </c>
      <c r="K96" s="20">
        <v>6474</v>
      </c>
      <c r="L96" s="20">
        <v>10781</v>
      </c>
      <c r="M96" s="20">
        <v>4562</v>
      </c>
      <c r="N96" s="20">
        <v>2417</v>
      </c>
      <c r="O96" s="20">
        <v>3522</v>
      </c>
      <c r="P96" s="20">
        <v>5220</v>
      </c>
      <c r="Q96" s="20">
        <v>1786</v>
      </c>
      <c r="R96" s="20">
        <v>9940</v>
      </c>
      <c r="S96" s="20">
        <v>969</v>
      </c>
    </row>
    <row r="97" spans="1:19" ht="32.549999999999997" customHeight="1" x14ac:dyDescent="0.3">
      <c r="A97" s="45"/>
      <c r="B97" s="46"/>
      <c r="C97" s="34"/>
      <c r="D97" s="118" t="s">
        <v>97</v>
      </c>
      <c r="E97" s="118"/>
      <c r="F97" s="119"/>
      <c r="G97" s="54">
        <f t="shared" ref="G97:S97" si="30">SUM(G98:G100)</f>
        <v>23030831</v>
      </c>
      <c r="H97" s="54">
        <f t="shared" si="30"/>
        <v>1606540</v>
      </c>
      <c r="I97" s="54">
        <f t="shared" si="30"/>
        <v>1123447</v>
      </c>
      <c r="J97" s="54">
        <f t="shared" si="30"/>
        <v>3924600</v>
      </c>
      <c r="K97" s="54">
        <f t="shared" si="30"/>
        <v>2599709</v>
      </c>
      <c r="L97" s="54">
        <f t="shared" si="30"/>
        <v>797141</v>
      </c>
      <c r="M97" s="54">
        <f t="shared" si="30"/>
        <v>836351</v>
      </c>
      <c r="N97" s="54">
        <f t="shared" si="30"/>
        <v>629679</v>
      </c>
      <c r="O97" s="54">
        <f t="shared" si="30"/>
        <v>1003066</v>
      </c>
      <c r="P97" s="54">
        <f t="shared" si="30"/>
        <v>949350</v>
      </c>
      <c r="Q97" s="54">
        <f t="shared" si="30"/>
        <v>2248439</v>
      </c>
      <c r="R97" s="54">
        <f t="shared" si="30"/>
        <v>2924863</v>
      </c>
      <c r="S97" s="54">
        <f t="shared" si="30"/>
        <v>4387646</v>
      </c>
    </row>
    <row r="98" spans="1:19" ht="22.8" customHeight="1" x14ac:dyDescent="0.3">
      <c r="A98" s="45"/>
      <c r="B98" s="46"/>
      <c r="C98" s="34"/>
      <c r="D98" s="48"/>
      <c r="E98" s="101" t="s">
        <v>98</v>
      </c>
      <c r="F98" s="102"/>
      <c r="G98" s="20">
        <f>SUM(H98:S98)</f>
        <v>14112626</v>
      </c>
      <c r="H98" s="20">
        <v>969745</v>
      </c>
      <c r="I98" s="20">
        <v>558849</v>
      </c>
      <c r="J98" s="20">
        <v>3134129</v>
      </c>
      <c r="K98" s="20">
        <v>2099521</v>
      </c>
      <c r="L98" s="20">
        <v>157873</v>
      </c>
      <c r="M98" s="20">
        <v>245000</v>
      </c>
      <c r="N98" s="20">
        <v>309076</v>
      </c>
      <c r="O98" s="20">
        <v>682463</v>
      </c>
      <c r="P98" s="20">
        <v>462344</v>
      </c>
      <c r="Q98" s="20">
        <v>1797876</v>
      </c>
      <c r="R98" s="20">
        <v>2566225</v>
      </c>
      <c r="S98" s="20">
        <v>1129525</v>
      </c>
    </row>
    <row r="99" spans="1:19" ht="20.399999999999999" customHeight="1" x14ac:dyDescent="0.3">
      <c r="A99" s="45"/>
      <c r="B99" s="46"/>
      <c r="C99" s="34"/>
      <c r="D99" s="48"/>
      <c r="E99" s="101" t="s">
        <v>99</v>
      </c>
      <c r="F99" s="102"/>
      <c r="G99" s="20">
        <f>SUM(H99:S99)</f>
        <v>5326817</v>
      </c>
      <c r="H99" s="20">
        <v>576267</v>
      </c>
      <c r="I99" s="20">
        <v>504070</v>
      </c>
      <c r="J99" s="20">
        <v>720100</v>
      </c>
      <c r="K99" s="20">
        <v>439660</v>
      </c>
      <c r="L99" s="20">
        <v>578740</v>
      </c>
      <c r="M99" s="20">
        <v>520980</v>
      </c>
      <c r="N99" s="20">
        <v>260075</v>
      </c>
      <c r="O99" s="20">
        <v>260075</v>
      </c>
      <c r="P99" s="20">
        <v>416635</v>
      </c>
      <c r="Q99" s="20">
        <v>390035</v>
      </c>
      <c r="R99" s="20">
        <v>327525</v>
      </c>
      <c r="S99" s="20">
        <v>332655</v>
      </c>
    </row>
    <row r="100" spans="1:19" ht="21" customHeight="1" x14ac:dyDescent="0.3">
      <c r="A100" s="45"/>
      <c r="B100" s="46"/>
      <c r="C100" s="34"/>
      <c r="D100" s="48"/>
      <c r="E100" s="101" t="s">
        <v>100</v>
      </c>
      <c r="F100" s="102"/>
      <c r="G100" s="20">
        <f>SUM(H100:S100)</f>
        <v>3591388</v>
      </c>
      <c r="H100" s="20">
        <v>60528</v>
      </c>
      <c r="I100" s="20">
        <v>60528</v>
      </c>
      <c r="J100" s="20">
        <v>70371</v>
      </c>
      <c r="K100" s="20">
        <v>60528</v>
      </c>
      <c r="L100" s="20">
        <v>60528</v>
      </c>
      <c r="M100" s="20">
        <v>70371</v>
      </c>
      <c r="N100" s="20">
        <v>60528</v>
      </c>
      <c r="O100" s="20">
        <v>60528</v>
      </c>
      <c r="P100" s="20">
        <v>70371</v>
      </c>
      <c r="Q100" s="20">
        <v>60528</v>
      </c>
      <c r="R100" s="20">
        <v>31113</v>
      </c>
      <c r="S100" s="20">
        <v>2925466</v>
      </c>
    </row>
    <row r="101" spans="1:19" ht="22.8" customHeight="1" x14ac:dyDescent="0.3">
      <c r="A101" s="45"/>
      <c r="B101" s="46"/>
      <c r="C101" s="34"/>
      <c r="D101" s="118" t="s">
        <v>101</v>
      </c>
      <c r="E101" s="118"/>
      <c r="F101" s="119"/>
      <c r="G101" s="54">
        <f t="shared" ref="G101:S101" si="31">G102+G103</f>
        <v>11097546</v>
      </c>
      <c r="H101" s="54">
        <f t="shared" si="31"/>
        <v>67620</v>
      </c>
      <c r="I101" s="54">
        <f t="shared" si="31"/>
        <v>78670</v>
      </c>
      <c r="J101" s="54">
        <f t="shared" si="31"/>
        <v>195477</v>
      </c>
      <c r="K101" s="54">
        <f t="shared" si="31"/>
        <v>204524</v>
      </c>
      <c r="L101" s="54">
        <f t="shared" si="31"/>
        <v>246320</v>
      </c>
      <c r="M101" s="54">
        <f t="shared" si="31"/>
        <v>290181</v>
      </c>
      <c r="N101" s="54">
        <f t="shared" si="31"/>
        <v>9235549</v>
      </c>
      <c r="O101" s="54">
        <f t="shared" si="31"/>
        <v>244701</v>
      </c>
      <c r="P101" s="54">
        <f t="shared" si="31"/>
        <v>233491</v>
      </c>
      <c r="Q101" s="54">
        <f t="shared" si="31"/>
        <v>172731</v>
      </c>
      <c r="R101" s="54">
        <f t="shared" si="31"/>
        <v>128282</v>
      </c>
      <c r="S101" s="54">
        <f t="shared" si="31"/>
        <v>0</v>
      </c>
    </row>
    <row r="102" spans="1:19" ht="20.399999999999999" customHeight="1" x14ac:dyDescent="0.3">
      <c r="A102" s="45"/>
      <c r="B102" s="46"/>
      <c r="C102" s="34"/>
      <c r="D102" s="48"/>
      <c r="E102" s="101" t="s">
        <v>102</v>
      </c>
      <c r="F102" s="102"/>
      <c r="G102" s="20">
        <f>SUM(H102:S102)</f>
        <v>2121318</v>
      </c>
      <c r="H102" s="20">
        <v>67620</v>
      </c>
      <c r="I102" s="20">
        <v>78670</v>
      </c>
      <c r="J102" s="20">
        <v>195477</v>
      </c>
      <c r="K102" s="20">
        <v>204524</v>
      </c>
      <c r="L102" s="20">
        <v>246320</v>
      </c>
      <c r="M102" s="20">
        <v>290181</v>
      </c>
      <c r="N102" s="20">
        <v>259321</v>
      </c>
      <c r="O102" s="20">
        <v>244701</v>
      </c>
      <c r="P102" s="20">
        <v>233491</v>
      </c>
      <c r="Q102" s="20">
        <v>172731</v>
      </c>
      <c r="R102" s="20">
        <v>128282</v>
      </c>
      <c r="S102" s="23">
        <v>0</v>
      </c>
    </row>
    <row r="103" spans="1:19" ht="32.4" customHeight="1" x14ac:dyDescent="0.3">
      <c r="A103" s="45"/>
      <c r="B103" s="46"/>
      <c r="C103" s="34"/>
      <c r="D103" s="48"/>
      <c r="E103" s="101" t="s">
        <v>103</v>
      </c>
      <c r="F103" s="102"/>
      <c r="G103" s="20">
        <f>SUM(H103:S103)</f>
        <v>8976228</v>
      </c>
      <c r="H103" s="23">
        <v>0</v>
      </c>
      <c r="I103" s="23">
        <v>0</v>
      </c>
      <c r="J103" s="23">
        <v>0</v>
      </c>
      <c r="K103" s="23">
        <v>0</v>
      </c>
      <c r="L103" s="23">
        <v>0</v>
      </c>
      <c r="M103" s="23">
        <v>0</v>
      </c>
      <c r="N103" s="23">
        <v>8976228</v>
      </c>
      <c r="O103" s="23">
        <v>0</v>
      </c>
      <c r="P103" s="23">
        <v>0</v>
      </c>
      <c r="Q103" s="23">
        <v>0</v>
      </c>
      <c r="R103" s="23">
        <v>0</v>
      </c>
      <c r="S103" s="23">
        <v>0</v>
      </c>
    </row>
    <row r="104" spans="1:19" ht="21" customHeight="1" x14ac:dyDescent="0.3">
      <c r="A104" s="45"/>
      <c r="B104" s="46"/>
      <c r="C104" s="34"/>
      <c r="D104" s="118" t="s">
        <v>104</v>
      </c>
      <c r="E104" s="118"/>
      <c r="F104" s="119"/>
      <c r="G104" s="26">
        <f t="shared" ref="G104:S104" si="32">G105</f>
        <v>23091775</v>
      </c>
      <c r="H104" s="56">
        <f t="shared" si="32"/>
        <v>0</v>
      </c>
      <c r="I104" s="56">
        <f t="shared" si="32"/>
        <v>0</v>
      </c>
      <c r="J104" s="56">
        <f t="shared" si="32"/>
        <v>0</v>
      </c>
      <c r="K104" s="56">
        <f t="shared" si="32"/>
        <v>0</v>
      </c>
      <c r="L104" s="56">
        <f t="shared" si="32"/>
        <v>0</v>
      </c>
      <c r="M104" s="56">
        <f t="shared" si="32"/>
        <v>0</v>
      </c>
      <c r="N104" s="56">
        <f t="shared" si="32"/>
        <v>3125469</v>
      </c>
      <c r="O104" s="56">
        <f t="shared" si="32"/>
        <v>19966306</v>
      </c>
      <c r="P104" s="56">
        <f t="shared" si="32"/>
        <v>0</v>
      </c>
      <c r="Q104" s="56">
        <f t="shared" si="32"/>
        <v>0</v>
      </c>
      <c r="R104" s="56">
        <f t="shared" si="32"/>
        <v>0</v>
      </c>
      <c r="S104" s="56">
        <f t="shared" si="32"/>
        <v>0</v>
      </c>
    </row>
    <row r="105" spans="1:19" ht="21" customHeight="1" x14ac:dyDescent="0.3">
      <c r="A105" s="45"/>
      <c r="B105" s="46"/>
      <c r="C105" s="34"/>
      <c r="D105" s="48"/>
      <c r="E105" s="101" t="s">
        <v>105</v>
      </c>
      <c r="F105" s="102"/>
      <c r="G105" s="20">
        <f>SUM(H105:S105)</f>
        <v>23091775</v>
      </c>
      <c r="H105" s="23">
        <v>0</v>
      </c>
      <c r="I105" s="23">
        <v>0</v>
      </c>
      <c r="J105" s="23">
        <v>0</v>
      </c>
      <c r="K105" s="23">
        <v>0</v>
      </c>
      <c r="L105" s="23">
        <v>0</v>
      </c>
      <c r="M105" s="23">
        <v>0</v>
      </c>
      <c r="N105" s="23">
        <v>3125469</v>
      </c>
      <c r="O105" s="23">
        <v>19966306</v>
      </c>
      <c r="P105" s="23">
        <v>0</v>
      </c>
      <c r="Q105" s="23">
        <v>0</v>
      </c>
      <c r="R105" s="23">
        <v>0</v>
      </c>
      <c r="S105" s="23">
        <v>0</v>
      </c>
    </row>
    <row r="106" spans="1:19" ht="31.2" customHeight="1" x14ac:dyDescent="0.3">
      <c r="A106" s="45"/>
      <c r="B106" s="46"/>
      <c r="C106" s="34"/>
      <c r="D106" s="118" t="s">
        <v>106</v>
      </c>
      <c r="E106" s="118"/>
      <c r="F106" s="119"/>
      <c r="G106" s="54">
        <f t="shared" ref="G106:S106" si="33">G107</f>
        <v>361376710</v>
      </c>
      <c r="H106" s="54">
        <f t="shared" si="33"/>
        <v>62846029</v>
      </c>
      <c r="I106" s="54">
        <f t="shared" si="33"/>
        <v>36080343</v>
      </c>
      <c r="J106" s="54">
        <f t="shared" si="33"/>
        <v>32311726</v>
      </c>
      <c r="K106" s="54">
        <f t="shared" si="33"/>
        <v>24467450</v>
      </c>
      <c r="L106" s="54">
        <f t="shared" si="33"/>
        <v>22775610</v>
      </c>
      <c r="M106" s="54">
        <f t="shared" si="33"/>
        <v>22583446</v>
      </c>
      <c r="N106" s="54">
        <f t="shared" si="33"/>
        <v>42474465</v>
      </c>
      <c r="O106" s="54">
        <f t="shared" si="33"/>
        <v>33373645</v>
      </c>
      <c r="P106" s="54">
        <f t="shared" si="33"/>
        <v>35565921</v>
      </c>
      <c r="Q106" s="54">
        <f t="shared" si="33"/>
        <v>17527822</v>
      </c>
      <c r="R106" s="54">
        <f t="shared" si="33"/>
        <v>16328619</v>
      </c>
      <c r="S106" s="54">
        <f t="shared" si="33"/>
        <v>15041634</v>
      </c>
    </row>
    <row r="107" spans="1:19" ht="19.2" customHeight="1" x14ac:dyDescent="0.3">
      <c r="A107" s="45"/>
      <c r="B107" s="46"/>
      <c r="C107" s="34"/>
      <c r="D107" s="48"/>
      <c r="E107" s="101" t="s">
        <v>107</v>
      </c>
      <c r="F107" s="102"/>
      <c r="G107" s="20">
        <f>SUM(H107:S107)</f>
        <v>361376710</v>
      </c>
      <c r="H107" s="20">
        <v>62846029</v>
      </c>
      <c r="I107" s="20">
        <v>36080343</v>
      </c>
      <c r="J107" s="20">
        <v>32311726</v>
      </c>
      <c r="K107" s="20">
        <v>24467450</v>
      </c>
      <c r="L107" s="20">
        <v>22775610</v>
      </c>
      <c r="M107" s="20">
        <v>22583446</v>
      </c>
      <c r="N107" s="20">
        <v>42474465</v>
      </c>
      <c r="O107" s="20">
        <v>33373645</v>
      </c>
      <c r="P107" s="20">
        <v>35565921</v>
      </c>
      <c r="Q107" s="20">
        <v>17527822</v>
      </c>
      <c r="R107" s="20">
        <v>16328619</v>
      </c>
      <c r="S107" s="20">
        <v>15041634</v>
      </c>
    </row>
    <row r="108" spans="1:19" ht="28.8" customHeight="1" x14ac:dyDescent="0.3">
      <c r="A108" s="45"/>
      <c r="B108" s="46"/>
      <c r="C108" s="34"/>
      <c r="D108" s="108" t="s">
        <v>108</v>
      </c>
      <c r="E108" s="108"/>
      <c r="F108" s="109"/>
      <c r="G108" s="54">
        <f t="shared" ref="G108:S108" si="34">G109+G110+G111+G112+G113+G114</f>
        <v>270557518</v>
      </c>
      <c r="H108" s="54">
        <f t="shared" si="34"/>
        <v>21187999</v>
      </c>
      <c r="I108" s="54">
        <f t="shared" si="34"/>
        <v>20888638</v>
      </c>
      <c r="J108" s="54">
        <f t="shared" si="34"/>
        <v>21552584</v>
      </c>
      <c r="K108" s="54">
        <f t="shared" si="34"/>
        <v>17080914</v>
      </c>
      <c r="L108" s="54">
        <f t="shared" si="34"/>
        <v>21443140</v>
      </c>
      <c r="M108" s="54">
        <f t="shared" si="34"/>
        <v>23208328</v>
      </c>
      <c r="N108" s="54">
        <f t="shared" si="34"/>
        <v>24161567</v>
      </c>
      <c r="O108" s="54">
        <f t="shared" si="34"/>
        <v>25238734</v>
      </c>
      <c r="P108" s="54">
        <f t="shared" si="34"/>
        <v>24784255</v>
      </c>
      <c r="Q108" s="54">
        <f t="shared" si="34"/>
        <v>24661028</v>
      </c>
      <c r="R108" s="54">
        <f t="shared" si="34"/>
        <v>22932716</v>
      </c>
      <c r="S108" s="54">
        <f t="shared" si="34"/>
        <v>23417615</v>
      </c>
    </row>
    <row r="109" spans="1:19" ht="21" customHeight="1" x14ac:dyDescent="0.3">
      <c r="A109" s="45"/>
      <c r="B109" s="46"/>
      <c r="C109" s="34"/>
      <c r="D109" s="35"/>
      <c r="E109" s="101" t="s">
        <v>109</v>
      </c>
      <c r="F109" s="102"/>
      <c r="G109" s="20">
        <f t="shared" ref="G109:G114" si="35">SUM(H109:S109)</f>
        <v>144929590</v>
      </c>
      <c r="H109" s="20">
        <v>10857299</v>
      </c>
      <c r="I109" s="20">
        <v>10271307</v>
      </c>
      <c r="J109" s="20">
        <v>11552152</v>
      </c>
      <c r="K109" s="20">
        <v>9271840</v>
      </c>
      <c r="L109" s="20">
        <v>9695409</v>
      </c>
      <c r="M109" s="20">
        <v>12483489</v>
      </c>
      <c r="N109" s="20">
        <v>14191354</v>
      </c>
      <c r="O109" s="20">
        <v>14642264</v>
      </c>
      <c r="P109" s="20">
        <v>13170838</v>
      </c>
      <c r="Q109" s="20">
        <v>12974509</v>
      </c>
      <c r="R109" s="20">
        <v>12804262</v>
      </c>
      <c r="S109" s="20">
        <v>13014867</v>
      </c>
    </row>
    <row r="110" spans="1:19" ht="21" customHeight="1" x14ac:dyDescent="0.3">
      <c r="A110" s="45"/>
      <c r="B110" s="46"/>
      <c r="C110" s="34"/>
      <c r="D110" s="35"/>
      <c r="E110" s="101" t="s">
        <v>110</v>
      </c>
      <c r="F110" s="102"/>
      <c r="G110" s="20">
        <f t="shared" si="35"/>
        <v>101026742</v>
      </c>
      <c r="H110" s="20">
        <v>8246492</v>
      </c>
      <c r="I110" s="20">
        <v>8328957</v>
      </c>
      <c r="J110" s="20">
        <v>7662642</v>
      </c>
      <c r="K110" s="20">
        <v>5900237</v>
      </c>
      <c r="L110" s="20">
        <v>9440374</v>
      </c>
      <c r="M110" s="20">
        <v>8496337</v>
      </c>
      <c r="N110" s="20">
        <v>8071518</v>
      </c>
      <c r="O110" s="20">
        <v>8636526</v>
      </c>
      <c r="P110" s="20">
        <v>9500176</v>
      </c>
      <c r="Q110" s="20">
        <v>9975190</v>
      </c>
      <c r="R110" s="20">
        <v>8179655</v>
      </c>
      <c r="S110" s="20">
        <v>8588638</v>
      </c>
    </row>
    <row r="111" spans="1:19" ht="21" customHeight="1" x14ac:dyDescent="0.3">
      <c r="A111" s="45"/>
      <c r="B111" s="46"/>
      <c r="C111" s="34"/>
      <c r="D111" s="48"/>
      <c r="E111" s="101" t="s">
        <v>111</v>
      </c>
      <c r="F111" s="102"/>
      <c r="G111" s="20">
        <f t="shared" si="35"/>
        <v>7013866</v>
      </c>
      <c r="H111" s="20">
        <v>513010</v>
      </c>
      <c r="I111" s="20">
        <v>594493</v>
      </c>
      <c r="J111" s="20">
        <v>601190</v>
      </c>
      <c r="K111" s="20">
        <v>612444</v>
      </c>
      <c r="L111" s="20">
        <v>636442</v>
      </c>
      <c r="M111" s="20">
        <v>660856</v>
      </c>
      <c r="N111" s="20">
        <v>527989</v>
      </c>
      <c r="O111" s="20">
        <v>594493</v>
      </c>
      <c r="P111" s="20">
        <v>614326</v>
      </c>
      <c r="Q111" s="20">
        <v>369923</v>
      </c>
      <c r="R111" s="20">
        <v>627844</v>
      </c>
      <c r="S111" s="20">
        <v>660856</v>
      </c>
    </row>
    <row r="112" spans="1:19" ht="21" customHeight="1" x14ac:dyDescent="0.3">
      <c r="A112" s="45"/>
      <c r="B112" s="46"/>
      <c r="C112" s="34"/>
      <c r="D112" s="48"/>
      <c r="E112" s="101" t="s">
        <v>112</v>
      </c>
      <c r="F112" s="102"/>
      <c r="G112" s="20">
        <f t="shared" si="35"/>
        <v>11511909</v>
      </c>
      <c r="H112" s="20">
        <v>791423</v>
      </c>
      <c r="I112" s="20">
        <v>1245712</v>
      </c>
      <c r="J112" s="20">
        <v>1111403</v>
      </c>
      <c r="K112" s="20">
        <v>883223</v>
      </c>
      <c r="L112" s="20">
        <v>1217438</v>
      </c>
      <c r="M112" s="20">
        <v>963172</v>
      </c>
      <c r="N112" s="20">
        <v>883323</v>
      </c>
      <c r="O112" s="20">
        <v>883223</v>
      </c>
      <c r="P112" s="20">
        <v>883223</v>
      </c>
      <c r="Q112" s="20">
        <v>883223</v>
      </c>
      <c r="R112" s="20">
        <v>883323</v>
      </c>
      <c r="S112" s="20">
        <v>883223</v>
      </c>
    </row>
    <row r="113" spans="1:19" ht="21" customHeight="1" x14ac:dyDescent="0.3">
      <c r="A113" s="45"/>
      <c r="B113" s="46"/>
      <c r="C113" s="34"/>
      <c r="D113" s="48"/>
      <c r="E113" s="101" t="s">
        <v>113</v>
      </c>
      <c r="F113" s="102"/>
      <c r="G113" s="20">
        <f t="shared" si="35"/>
        <v>5980848</v>
      </c>
      <c r="H113" s="20">
        <v>779775</v>
      </c>
      <c r="I113" s="20">
        <v>442338</v>
      </c>
      <c r="J113" s="20">
        <v>609987</v>
      </c>
      <c r="K113" s="20">
        <v>399429</v>
      </c>
      <c r="L113" s="20">
        <v>440866</v>
      </c>
      <c r="M113" s="20">
        <v>593216</v>
      </c>
      <c r="N113" s="20">
        <v>487383</v>
      </c>
      <c r="O113" s="20">
        <v>476397</v>
      </c>
      <c r="P113" s="20">
        <v>598222</v>
      </c>
      <c r="Q113" s="20">
        <v>445572</v>
      </c>
      <c r="R113" s="20">
        <v>437632</v>
      </c>
      <c r="S113" s="20">
        <v>270031</v>
      </c>
    </row>
    <row r="114" spans="1:19" ht="21" customHeight="1" x14ac:dyDescent="0.3">
      <c r="A114" s="45"/>
      <c r="B114" s="46"/>
      <c r="C114" s="34"/>
      <c r="D114" s="48"/>
      <c r="E114" s="124" t="s">
        <v>114</v>
      </c>
      <c r="F114" s="125"/>
      <c r="G114" s="20">
        <f t="shared" si="35"/>
        <v>94563</v>
      </c>
      <c r="H114" s="20">
        <v>0</v>
      </c>
      <c r="I114" s="20">
        <v>5831</v>
      </c>
      <c r="J114" s="20">
        <v>15210</v>
      </c>
      <c r="K114" s="20">
        <v>13741</v>
      </c>
      <c r="L114" s="20">
        <v>12611</v>
      </c>
      <c r="M114" s="20">
        <v>11258</v>
      </c>
      <c r="N114" s="23">
        <v>0</v>
      </c>
      <c r="O114" s="20">
        <v>5831</v>
      </c>
      <c r="P114" s="20">
        <v>17470</v>
      </c>
      <c r="Q114" s="20">
        <v>12611</v>
      </c>
      <c r="R114" s="23">
        <v>0</v>
      </c>
      <c r="S114" s="23">
        <v>0</v>
      </c>
    </row>
    <row r="115" spans="1:19" ht="21" customHeight="1" x14ac:dyDescent="0.3">
      <c r="A115" s="45"/>
      <c r="B115" s="46"/>
      <c r="C115" s="34"/>
      <c r="D115" s="118" t="s">
        <v>115</v>
      </c>
      <c r="E115" s="118"/>
      <c r="F115" s="119"/>
      <c r="G115" s="26">
        <f t="shared" ref="G115:S115" si="36">SUM(G116:G126)</f>
        <v>31439016</v>
      </c>
      <c r="H115" s="26">
        <f t="shared" si="36"/>
        <v>2027484</v>
      </c>
      <c r="I115" s="26">
        <f t="shared" si="36"/>
        <v>2626114</v>
      </c>
      <c r="J115" s="26">
        <f t="shared" si="36"/>
        <v>5069173</v>
      </c>
      <c r="K115" s="26">
        <f t="shared" si="36"/>
        <v>1555801</v>
      </c>
      <c r="L115" s="26">
        <f t="shared" si="36"/>
        <v>2028248</v>
      </c>
      <c r="M115" s="26">
        <f t="shared" si="36"/>
        <v>2140053</v>
      </c>
      <c r="N115" s="26">
        <f t="shared" si="36"/>
        <v>1837216</v>
      </c>
      <c r="O115" s="26">
        <f t="shared" si="36"/>
        <v>2467178</v>
      </c>
      <c r="P115" s="26">
        <f t="shared" si="36"/>
        <v>804860</v>
      </c>
      <c r="Q115" s="26">
        <f t="shared" si="36"/>
        <v>8360904</v>
      </c>
      <c r="R115" s="26">
        <f t="shared" si="36"/>
        <v>1766104</v>
      </c>
      <c r="S115" s="26">
        <f t="shared" si="36"/>
        <v>755881</v>
      </c>
    </row>
    <row r="116" spans="1:19" ht="32.4" customHeight="1" x14ac:dyDescent="0.3">
      <c r="A116" s="45"/>
      <c r="B116" s="46"/>
      <c r="C116" s="34"/>
      <c r="D116" s="48"/>
      <c r="E116" s="101" t="s">
        <v>116</v>
      </c>
      <c r="F116" s="102"/>
      <c r="G116" s="20">
        <f t="shared" ref="G116:G126" si="37">SUM(H116:S116)</f>
        <v>26906047</v>
      </c>
      <c r="H116" s="20">
        <v>1593552</v>
      </c>
      <c r="I116" s="20">
        <v>1668491</v>
      </c>
      <c r="J116" s="20">
        <v>4728754</v>
      </c>
      <c r="K116" s="20">
        <v>1386498</v>
      </c>
      <c r="L116" s="20">
        <v>1865553</v>
      </c>
      <c r="M116" s="20">
        <v>1474560</v>
      </c>
      <c r="N116" s="20">
        <v>1164749</v>
      </c>
      <c r="O116" s="20">
        <v>2188481</v>
      </c>
      <c r="P116" s="20">
        <v>602160</v>
      </c>
      <c r="Q116" s="20">
        <v>8147442</v>
      </c>
      <c r="R116" s="20">
        <v>1516033</v>
      </c>
      <c r="S116" s="20">
        <v>569774</v>
      </c>
    </row>
    <row r="117" spans="1:19" ht="19.2" customHeight="1" x14ac:dyDescent="0.3">
      <c r="A117" s="45"/>
      <c r="B117" s="46"/>
      <c r="C117" s="57"/>
      <c r="D117" s="35"/>
      <c r="E117" s="44" t="s">
        <v>117</v>
      </c>
      <c r="F117" s="58"/>
      <c r="G117" s="20">
        <f t="shared" si="37"/>
        <v>1113010</v>
      </c>
      <c r="H117" s="20">
        <v>165818</v>
      </c>
      <c r="I117" s="20">
        <v>148205</v>
      </c>
      <c r="J117" s="20">
        <v>24528</v>
      </c>
      <c r="K117" s="20">
        <v>9085</v>
      </c>
      <c r="L117" s="20">
        <v>20643</v>
      </c>
      <c r="M117" s="20">
        <v>14424</v>
      </c>
      <c r="N117" s="20">
        <v>373319</v>
      </c>
      <c r="O117" s="20">
        <v>163726</v>
      </c>
      <c r="P117" s="20">
        <v>41144</v>
      </c>
      <c r="Q117" s="20">
        <v>20492</v>
      </c>
      <c r="R117" s="20">
        <v>93450</v>
      </c>
      <c r="S117" s="20">
        <v>38176</v>
      </c>
    </row>
    <row r="118" spans="1:19" ht="25.8" customHeight="1" x14ac:dyDescent="0.3">
      <c r="A118" s="45"/>
      <c r="B118" s="46"/>
      <c r="C118" s="57"/>
      <c r="D118" s="35"/>
      <c r="E118" s="44" t="s">
        <v>118</v>
      </c>
      <c r="F118" s="58"/>
      <c r="G118" s="20">
        <f t="shared" si="37"/>
        <v>733372</v>
      </c>
      <c r="H118" s="20">
        <v>62101</v>
      </c>
      <c r="I118" s="20">
        <v>200256</v>
      </c>
      <c r="J118" s="20">
        <v>58841</v>
      </c>
      <c r="K118" s="20">
        <v>50171</v>
      </c>
      <c r="L118" s="20">
        <v>50659</v>
      </c>
      <c r="M118" s="20">
        <v>93343</v>
      </c>
      <c r="N118" s="20">
        <v>43572</v>
      </c>
      <c r="O118" s="20">
        <v>28479</v>
      </c>
      <c r="P118" s="20">
        <v>27182</v>
      </c>
      <c r="Q118" s="20">
        <v>36802</v>
      </c>
      <c r="R118" s="20">
        <v>43873</v>
      </c>
      <c r="S118" s="20">
        <v>38093</v>
      </c>
    </row>
    <row r="119" spans="1:19" ht="25.8" customHeight="1" x14ac:dyDescent="0.3">
      <c r="A119" s="45"/>
      <c r="B119" s="46"/>
      <c r="C119" s="57"/>
      <c r="D119" s="35"/>
      <c r="E119" s="44" t="s">
        <v>119</v>
      </c>
      <c r="F119" s="58"/>
      <c r="G119" s="20">
        <f t="shared" si="37"/>
        <v>544019</v>
      </c>
      <c r="H119" s="20">
        <v>49030</v>
      </c>
      <c r="I119" s="20">
        <v>49058</v>
      </c>
      <c r="J119" s="20">
        <v>17983</v>
      </c>
      <c r="K119" s="20">
        <v>10626</v>
      </c>
      <c r="L119" s="20">
        <v>32716</v>
      </c>
      <c r="M119" s="20">
        <v>117999</v>
      </c>
      <c r="N119" s="20">
        <v>37214</v>
      </c>
      <c r="O119" s="20">
        <v>39202</v>
      </c>
      <c r="P119" s="20">
        <v>34873</v>
      </c>
      <c r="Q119" s="20">
        <v>55027</v>
      </c>
      <c r="R119" s="20">
        <v>51840</v>
      </c>
      <c r="S119" s="20">
        <v>48451</v>
      </c>
    </row>
    <row r="120" spans="1:19" ht="19.8" customHeight="1" x14ac:dyDescent="0.3">
      <c r="A120" s="45"/>
      <c r="B120" s="46"/>
      <c r="C120" s="57"/>
      <c r="D120" s="35"/>
      <c r="E120" s="44" t="s">
        <v>120</v>
      </c>
      <c r="F120" s="58"/>
      <c r="G120" s="20">
        <f t="shared" si="37"/>
        <v>930394</v>
      </c>
      <c r="H120" s="20">
        <v>15097</v>
      </c>
      <c r="I120" s="20">
        <v>314915</v>
      </c>
      <c r="J120" s="20">
        <v>153687</v>
      </c>
      <c r="K120" s="20">
        <v>58558</v>
      </c>
      <c r="L120" s="20">
        <v>15721</v>
      </c>
      <c r="M120" s="20">
        <v>215998</v>
      </c>
      <c r="N120" s="20">
        <v>27235</v>
      </c>
      <c r="O120" s="20">
        <v>22267</v>
      </c>
      <c r="P120" s="20">
        <v>36002</v>
      </c>
      <c r="Q120" s="20">
        <v>16637</v>
      </c>
      <c r="R120" s="20">
        <v>12975</v>
      </c>
      <c r="S120" s="20">
        <v>41302</v>
      </c>
    </row>
    <row r="121" spans="1:19" ht="25.8" customHeight="1" x14ac:dyDescent="0.3">
      <c r="A121" s="45"/>
      <c r="B121" s="46"/>
      <c r="C121" s="57"/>
      <c r="D121" s="35"/>
      <c r="E121" s="44" t="s">
        <v>121</v>
      </c>
      <c r="F121" s="58"/>
      <c r="G121" s="20">
        <f t="shared" si="37"/>
        <v>428324</v>
      </c>
      <c r="H121" s="20">
        <v>16208</v>
      </c>
      <c r="I121" s="20">
        <v>18634</v>
      </c>
      <c r="J121" s="20">
        <v>63790</v>
      </c>
      <c r="K121" s="20">
        <v>17362</v>
      </c>
      <c r="L121" s="20">
        <v>16362</v>
      </c>
      <c r="M121" s="20">
        <v>104878</v>
      </c>
      <c r="N121" s="20">
        <v>95501</v>
      </c>
      <c r="O121" s="20">
        <v>5921</v>
      </c>
      <c r="P121" s="20">
        <v>9580</v>
      </c>
      <c r="Q121" s="20">
        <v>51664</v>
      </c>
      <c r="R121" s="20">
        <v>20786</v>
      </c>
      <c r="S121" s="20">
        <v>7638</v>
      </c>
    </row>
    <row r="122" spans="1:19" ht="24" customHeight="1" x14ac:dyDescent="0.3">
      <c r="A122" s="45"/>
      <c r="B122" s="46"/>
      <c r="C122" s="57"/>
      <c r="D122" s="35"/>
      <c r="E122" s="44" t="s">
        <v>122</v>
      </c>
      <c r="F122" s="58"/>
      <c r="G122" s="20">
        <f t="shared" si="37"/>
        <v>134383</v>
      </c>
      <c r="H122" s="20">
        <v>3914</v>
      </c>
      <c r="I122" s="20">
        <v>57348</v>
      </c>
      <c r="J122" s="20">
        <v>7631</v>
      </c>
      <c r="K122" s="20">
        <v>10001</v>
      </c>
      <c r="L122" s="20">
        <v>11767</v>
      </c>
      <c r="M122" s="20">
        <v>12508</v>
      </c>
      <c r="N122" s="20">
        <v>13565</v>
      </c>
      <c r="O122" s="20">
        <v>8904</v>
      </c>
      <c r="P122" s="20">
        <v>1180</v>
      </c>
      <c r="Q122" s="20">
        <v>1095</v>
      </c>
      <c r="R122" s="20">
        <v>6470</v>
      </c>
      <c r="S122" s="20">
        <v>0</v>
      </c>
    </row>
    <row r="123" spans="1:19" ht="22.2" customHeight="1" x14ac:dyDescent="0.3">
      <c r="A123" s="33"/>
      <c r="B123" s="46"/>
      <c r="C123" s="46"/>
      <c r="D123" s="48"/>
      <c r="E123" s="44" t="s">
        <v>123</v>
      </c>
      <c r="F123" s="59"/>
      <c r="G123" s="20">
        <f t="shared" si="37"/>
        <v>225013</v>
      </c>
      <c r="H123" s="20">
        <v>78567</v>
      </c>
      <c r="I123" s="20">
        <v>20883</v>
      </c>
      <c r="J123" s="20">
        <v>9805</v>
      </c>
      <c r="K123" s="20">
        <v>11704</v>
      </c>
      <c r="L123" s="20">
        <v>4389</v>
      </c>
      <c r="M123" s="20">
        <v>44075</v>
      </c>
      <c r="N123" s="20">
        <v>5014</v>
      </c>
      <c r="O123" s="20">
        <v>0</v>
      </c>
      <c r="P123" s="20">
        <v>7839</v>
      </c>
      <c r="Q123" s="20">
        <v>20091</v>
      </c>
      <c r="R123" s="20">
        <v>13950</v>
      </c>
      <c r="S123" s="20">
        <v>8696</v>
      </c>
    </row>
    <row r="124" spans="1:19" ht="25.8" customHeight="1" x14ac:dyDescent="0.3">
      <c r="A124" s="33"/>
      <c r="B124" s="46"/>
      <c r="C124" s="46"/>
      <c r="D124" s="48"/>
      <c r="E124" s="44" t="s">
        <v>124</v>
      </c>
      <c r="F124" s="59"/>
      <c r="G124" s="20">
        <f t="shared" si="37"/>
        <v>107384</v>
      </c>
      <c r="H124" s="20">
        <v>4152</v>
      </c>
      <c r="I124" s="20">
        <v>37050</v>
      </c>
      <c r="J124" s="20">
        <v>568</v>
      </c>
      <c r="K124" s="20">
        <v>192</v>
      </c>
      <c r="L124" s="20">
        <v>3308</v>
      </c>
      <c r="M124" s="20">
        <v>11390</v>
      </c>
      <c r="N124" s="20">
        <v>27696</v>
      </c>
      <c r="O124" s="20">
        <v>8728</v>
      </c>
      <c r="P124" s="20">
        <v>4130</v>
      </c>
      <c r="Q124" s="20">
        <v>5458</v>
      </c>
      <c r="R124" s="20">
        <v>1647</v>
      </c>
      <c r="S124" s="20">
        <v>3065</v>
      </c>
    </row>
    <row r="125" spans="1:19" ht="25.8" customHeight="1" x14ac:dyDescent="0.3">
      <c r="A125" s="45"/>
      <c r="B125" s="46"/>
      <c r="C125" s="46"/>
      <c r="D125" s="48"/>
      <c r="E125" s="44" t="s">
        <v>125</v>
      </c>
      <c r="F125" s="59"/>
      <c r="G125" s="20">
        <f t="shared" si="37"/>
        <v>185152</v>
      </c>
      <c r="H125" s="20">
        <v>38736</v>
      </c>
      <c r="I125" s="20">
        <v>35711</v>
      </c>
      <c r="J125" s="20">
        <v>970</v>
      </c>
      <c r="K125" s="20">
        <v>1555</v>
      </c>
      <c r="L125" s="20">
        <v>6942</v>
      </c>
      <c r="M125" s="20">
        <v>36411</v>
      </c>
      <c r="N125" s="20">
        <v>13786</v>
      </c>
      <c r="O125" s="20">
        <v>1470</v>
      </c>
      <c r="P125" s="20">
        <v>40770</v>
      </c>
      <c r="Q125" s="20">
        <v>5868</v>
      </c>
      <c r="R125" s="20">
        <v>2247</v>
      </c>
      <c r="S125" s="20">
        <v>686</v>
      </c>
    </row>
    <row r="126" spans="1:19" ht="25.8" customHeight="1" x14ac:dyDescent="0.3">
      <c r="A126" s="45"/>
      <c r="B126" s="34"/>
      <c r="C126" s="46"/>
      <c r="D126" s="48"/>
      <c r="E126" s="60" t="s">
        <v>126</v>
      </c>
      <c r="F126" s="59"/>
      <c r="G126" s="20">
        <f t="shared" si="37"/>
        <v>131918</v>
      </c>
      <c r="H126" s="20">
        <v>309</v>
      </c>
      <c r="I126" s="20">
        <v>75563</v>
      </c>
      <c r="J126" s="20">
        <v>2616</v>
      </c>
      <c r="K126" s="20">
        <v>49</v>
      </c>
      <c r="L126" s="20">
        <v>188</v>
      </c>
      <c r="M126" s="20">
        <v>14467</v>
      </c>
      <c r="N126" s="20">
        <v>35565</v>
      </c>
      <c r="O126" s="20">
        <v>0</v>
      </c>
      <c r="P126" s="20">
        <v>0</v>
      </c>
      <c r="Q126" s="20">
        <v>328</v>
      </c>
      <c r="R126" s="20">
        <v>2833</v>
      </c>
      <c r="S126" s="20">
        <v>0</v>
      </c>
    </row>
    <row r="127" spans="1:19" ht="25.8" customHeight="1" x14ac:dyDescent="0.3">
      <c r="A127" s="45"/>
      <c r="B127" s="34"/>
      <c r="C127" s="46"/>
      <c r="D127" s="118" t="s">
        <v>127</v>
      </c>
      <c r="E127" s="118"/>
      <c r="F127" s="119"/>
      <c r="G127" s="26">
        <f t="shared" ref="G127:S127" si="38">G128</f>
        <v>1</v>
      </c>
      <c r="H127" s="56">
        <f t="shared" si="38"/>
        <v>0</v>
      </c>
      <c r="I127" s="56">
        <f t="shared" si="38"/>
        <v>0</v>
      </c>
      <c r="J127" s="56">
        <f t="shared" si="38"/>
        <v>0</v>
      </c>
      <c r="K127" s="56">
        <f t="shared" si="38"/>
        <v>0</v>
      </c>
      <c r="L127" s="56">
        <f t="shared" si="38"/>
        <v>0</v>
      </c>
      <c r="M127" s="56">
        <f t="shared" si="38"/>
        <v>0</v>
      </c>
      <c r="N127" s="56">
        <f t="shared" si="38"/>
        <v>0</v>
      </c>
      <c r="O127" s="56">
        <f t="shared" si="38"/>
        <v>0</v>
      </c>
      <c r="P127" s="56">
        <f t="shared" si="38"/>
        <v>0</v>
      </c>
      <c r="Q127" s="56">
        <f t="shared" si="38"/>
        <v>0</v>
      </c>
      <c r="R127" s="56">
        <f t="shared" si="38"/>
        <v>0</v>
      </c>
      <c r="S127" s="56">
        <f t="shared" si="38"/>
        <v>1</v>
      </c>
    </row>
    <row r="128" spans="1:19" ht="36" customHeight="1" x14ac:dyDescent="0.3">
      <c r="A128" s="45"/>
      <c r="B128" s="34"/>
      <c r="C128" s="46"/>
      <c r="D128" s="48"/>
      <c r="E128" s="101" t="s">
        <v>128</v>
      </c>
      <c r="F128" s="102"/>
      <c r="G128" s="20">
        <f>SUM(H128:S128)</f>
        <v>1</v>
      </c>
      <c r="H128" s="23">
        <v>0</v>
      </c>
      <c r="I128" s="23">
        <v>0</v>
      </c>
      <c r="J128" s="23">
        <v>0</v>
      </c>
      <c r="K128" s="23">
        <v>0</v>
      </c>
      <c r="L128" s="23">
        <v>0</v>
      </c>
      <c r="M128" s="23">
        <v>0</v>
      </c>
      <c r="N128" s="23">
        <v>0</v>
      </c>
      <c r="O128" s="23">
        <v>0</v>
      </c>
      <c r="P128" s="23">
        <v>0</v>
      </c>
      <c r="Q128" s="23">
        <v>0</v>
      </c>
      <c r="R128" s="23">
        <v>0</v>
      </c>
      <c r="S128" s="23">
        <v>1</v>
      </c>
    </row>
    <row r="129" spans="1:19" ht="24" customHeight="1" x14ac:dyDescent="0.3">
      <c r="A129" s="45"/>
      <c r="B129" s="46"/>
      <c r="C129" s="108" t="s">
        <v>129</v>
      </c>
      <c r="D129" s="108"/>
      <c r="E129" s="108"/>
      <c r="F129" s="109"/>
      <c r="G129" s="17">
        <f t="shared" ref="G129:S129" si="39">G130+G132+G136</f>
        <v>17366259</v>
      </c>
      <c r="H129" s="17">
        <f t="shared" si="39"/>
        <v>5190604</v>
      </c>
      <c r="I129" s="17">
        <f t="shared" si="39"/>
        <v>990694</v>
      </c>
      <c r="J129" s="17">
        <f t="shared" si="39"/>
        <v>439999</v>
      </c>
      <c r="K129" s="17">
        <f t="shared" si="39"/>
        <v>426775</v>
      </c>
      <c r="L129" s="17">
        <f t="shared" si="39"/>
        <v>596267</v>
      </c>
      <c r="M129" s="17">
        <f t="shared" si="39"/>
        <v>2849698</v>
      </c>
      <c r="N129" s="17">
        <f t="shared" si="39"/>
        <v>2518129</v>
      </c>
      <c r="O129" s="17">
        <f t="shared" si="39"/>
        <v>1844246</v>
      </c>
      <c r="P129" s="17">
        <f t="shared" si="39"/>
        <v>981421</v>
      </c>
      <c r="Q129" s="17">
        <f t="shared" si="39"/>
        <v>753444</v>
      </c>
      <c r="R129" s="17">
        <f t="shared" si="39"/>
        <v>551189</v>
      </c>
      <c r="S129" s="17">
        <f t="shared" si="39"/>
        <v>223793</v>
      </c>
    </row>
    <row r="130" spans="1:19" ht="22.2" customHeight="1" x14ac:dyDescent="0.3">
      <c r="A130" s="45"/>
      <c r="B130" s="46"/>
      <c r="C130" s="57"/>
      <c r="D130" s="108" t="s">
        <v>130</v>
      </c>
      <c r="E130" s="108"/>
      <c r="F130" s="109"/>
      <c r="G130" s="17">
        <f t="shared" ref="G130:S130" si="40">G131</f>
        <v>2453659</v>
      </c>
      <c r="H130" s="17">
        <f t="shared" si="40"/>
        <v>29491</v>
      </c>
      <c r="I130" s="17">
        <f t="shared" si="40"/>
        <v>28454</v>
      </c>
      <c r="J130" s="17">
        <f t="shared" si="40"/>
        <v>82799</v>
      </c>
      <c r="K130" s="17">
        <f t="shared" si="40"/>
        <v>83912</v>
      </c>
      <c r="L130" s="17">
        <f t="shared" si="40"/>
        <v>68305</v>
      </c>
      <c r="M130" s="17">
        <f t="shared" si="40"/>
        <v>56844</v>
      </c>
      <c r="N130" s="17">
        <f t="shared" si="40"/>
        <v>428847</v>
      </c>
      <c r="O130" s="17">
        <f t="shared" si="40"/>
        <v>438555</v>
      </c>
      <c r="P130" s="17">
        <f t="shared" si="40"/>
        <v>403127</v>
      </c>
      <c r="Q130" s="17">
        <f t="shared" si="40"/>
        <v>399425</v>
      </c>
      <c r="R130" s="17">
        <f t="shared" si="40"/>
        <v>401749</v>
      </c>
      <c r="S130" s="17">
        <f t="shared" si="40"/>
        <v>32151</v>
      </c>
    </row>
    <row r="131" spans="1:19" ht="19.2" customHeight="1" x14ac:dyDescent="0.3">
      <c r="A131" s="45"/>
      <c r="B131" s="46"/>
      <c r="C131" s="57"/>
      <c r="D131" s="48"/>
      <c r="E131" s="122" t="s">
        <v>131</v>
      </c>
      <c r="F131" s="123"/>
      <c r="G131" s="20">
        <f>SUM(H131:S131)</f>
        <v>2453659</v>
      </c>
      <c r="H131" s="20">
        <v>29491</v>
      </c>
      <c r="I131" s="20">
        <v>28454</v>
      </c>
      <c r="J131" s="20">
        <v>82799</v>
      </c>
      <c r="K131" s="20">
        <v>83912</v>
      </c>
      <c r="L131" s="20">
        <v>68305</v>
      </c>
      <c r="M131" s="20">
        <v>56844</v>
      </c>
      <c r="N131" s="20">
        <v>428847</v>
      </c>
      <c r="O131" s="20">
        <v>438555</v>
      </c>
      <c r="P131" s="20">
        <v>403127</v>
      </c>
      <c r="Q131" s="20">
        <v>399425</v>
      </c>
      <c r="R131" s="20">
        <v>401749</v>
      </c>
      <c r="S131" s="20">
        <v>32151</v>
      </c>
    </row>
    <row r="132" spans="1:19" ht="22.8" customHeight="1" x14ac:dyDescent="0.3">
      <c r="A132" s="45"/>
      <c r="B132" s="46"/>
      <c r="C132" s="57"/>
      <c r="D132" s="108" t="s">
        <v>132</v>
      </c>
      <c r="E132" s="108"/>
      <c r="F132" s="109"/>
      <c r="G132" s="17">
        <f t="shared" ref="G132:S132" si="41">SUM(G133:G135)</f>
        <v>13564213</v>
      </c>
      <c r="H132" s="17">
        <f t="shared" si="41"/>
        <v>4964753</v>
      </c>
      <c r="I132" s="17">
        <f t="shared" si="41"/>
        <v>922019</v>
      </c>
      <c r="J132" s="17">
        <f t="shared" si="41"/>
        <v>344628</v>
      </c>
      <c r="K132" s="17">
        <f t="shared" si="41"/>
        <v>313816</v>
      </c>
      <c r="L132" s="17">
        <f t="shared" si="41"/>
        <v>443587</v>
      </c>
      <c r="M132" s="17">
        <f t="shared" si="41"/>
        <v>2566180</v>
      </c>
      <c r="N132" s="17">
        <f t="shared" si="41"/>
        <v>1769916</v>
      </c>
      <c r="O132" s="17">
        <f t="shared" si="41"/>
        <v>1294551</v>
      </c>
      <c r="P132" s="17">
        <f t="shared" si="41"/>
        <v>423326</v>
      </c>
      <c r="Q132" s="17">
        <f t="shared" si="41"/>
        <v>281965</v>
      </c>
      <c r="R132" s="17">
        <f t="shared" si="41"/>
        <v>109864</v>
      </c>
      <c r="S132" s="17">
        <f t="shared" si="41"/>
        <v>129608</v>
      </c>
    </row>
    <row r="133" spans="1:19" ht="30" customHeight="1" x14ac:dyDescent="0.3">
      <c r="A133" s="45"/>
      <c r="B133" s="46"/>
      <c r="C133" s="57"/>
      <c r="D133" s="48"/>
      <c r="E133" s="101" t="s">
        <v>133</v>
      </c>
      <c r="F133" s="102"/>
      <c r="G133" s="20">
        <f>SUM(H133:S133)</f>
        <v>2639522</v>
      </c>
      <c r="H133" s="20">
        <v>1319761</v>
      </c>
      <c r="I133" s="23">
        <v>0</v>
      </c>
      <c r="J133" s="23">
        <v>0</v>
      </c>
      <c r="K133" s="23">
        <v>0</v>
      </c>
      <c r="L133" s="23">
        <v>0</v>
      </c>
      <c r="M133" s="23">
        <v>0</v>
      </c>
      <c r="N133" s="22">
        <v>1319761</v>
      </c>
      <c r="O133" s="23">
        <v>0</v>
      </c>
      <c r="P133" s="23">
        <v>0</v>
      </c>
      <c r="Q133" s="23">
        <v>0</v>
      </c>
      <c r="R133" s="23">
        <v>0</v>
      </c>
      <c r="S133" s="23">
        <v>0</v>
      </c>
    </row>
    <row r="134" spans="1:19" ht="21.45" customHeight="1" x14ac:dyDescent="0.3">
      <c r="A134" s="43"/>
      <c r="B134" s="46"/>
      <c r="C134" s="57"/>
      <c r="D134" s="48"/>
      <c r="E134" s="101" t="s">
        <v>134</v>
      </c>
      <c r="F134" s="102"/>
      <c r="G134" s="20">
        <f>SUM(H134:S134)</f>
        <v>8739328</v>
      </c>
      <c r="H134" s="20">
        <v>2794685</v>
      </c>
      <c r="I134" s="20">
        <v>847929</v>
      </c>
      <c r="J134" s="20">
        <v>313899</v>
      </c>
      <c r="K134" s="20">
        <v>294206</v>
      </c>
      <c r="L134" s="20">
        <v>427897</v>
      </c>
      <c r="M134" s="20">
        <v>1909878</v>
      </c>
      <c r="N134" s="20">
        <v>226677</v>
      </c>
      <c r="O134" s="20">
        <v>1097928</v>
      </c>
      <c r="P134" s="20">
        <v>364182</v>
      </c>
      <c r="Q134" s="20">
        <v>254956</v>
      </c>
      <c r="R134" s="20">
        <v>90847</v>
      </c>
      <c r="S134" s="20">
        <v>116244</v>
      </c>
    </row>
    <row r="135" spans="1:19" ht="33.450000000000003" customHeight="1" x14ac:dyDescent="0.3">
      <c r="A135" s="43"/>
      <c r="B135" s="46"/>
      <c r="C135" s="57"/>
      <c r="D135" s="48"/>
      <c r="E135" s="101" t="s">
        <v>135</v>
      </c>
      <c r="F135" s="102"/>
      <c r="G135" s="20">
        <f>SUM(H135:S135)</f>
        <v>2185363</v>
      </c>
      <c r="H135" s="20">
        <v>850307</v>
      </c>
      <c r="I135" s="20">
        <v>74090</v>
      </c>
      <c r="J135" s="20">
        <v>30729</v>
      </c>
      <c r="K135" s="20">
        <v>19610</v>
      </c>
      <c r="L135" s="20">
        <v>15690</v>
      </c>
      <c r="M135" s="20">
        <v>656302</v>
      </c>
      <c r="N135" s="20">
        <v>223478</v>
      </c>
      <c r="O135" s="20">
        <v>196623</v>
      </c>
      <c r="P135" s="20">
        <v>59144</v>
      </c>
      <c r="Q135" s="20">
        <v>27009</v>
      </c>
      <c r="R135" s="20">
        <v>19017</v>
      </c>
      <c r="S135" s="20">
        <v>13364</v>
      </c>
    </row>
    <row r="136" spans="1:19" ht="22.8" customHeight="1" x14ac:dyDescent="0.3">
      <c r="A136" s="45"/>
      <c r="B136" s="46"/>
      <c r="C136" s="57"/>
      <c r="D136" s="108" t="s">
        <v>136</v>
      </c>
      <c r="E136" s="108"/>
      <c r="F136" s="109"/>
      <c r="G136" s="17">
        <f t="shared" ref="G136:S136" si="42">SUM(G137:G141)</f>
        <v>1348387</v>
      </c>
      <c r="H136" s="17">
        <f t="shared" si="42"/>
        <v>196360</v>
      </c>
      <c r="I136" s="17">
        <f t="shared" si="42"/>
        <v>40221</v>
      </c>
      <c r="J136" s="17">
        <f t="shared" si="42"/>
        <v>12572</v>
      </c>
      <c r="K136" s="17">
        <f t="shared" si="42"/>
        <v>29047</v>
      </c>
      <c r="L136" s="17">
        <f t="shared" si="42"/>
        <v>84375</v>
      </c>
      <c r="M136" s="17">
        <f t="shared" si="42"/>
        <v>226674</v>
      </c>
      <c r="N136" s="17">
        <f t="shared" si="42"/>
        <v>319366</v>
      </c>
      <c r="O136" s="17">
        <f t="shared" si="42"/>
        <v>111140</v>
      </c>
      <c r="P136" s="17">
        <f t="shared" si="42"/>
        <v>154968</v>
      </c>
      <c r="Q136" s="17">
        <f t="shared" si="42"/>
        <v>72054</v>
      </c>
      <c r="R136" s="17">
        <f t="shared" si="42"/>
        <v>39576</v>
      </c>
      <c r="S136" s="17">
        <f t="shared" si="42"/>
        <v>62034</v>
      </c>
    </row>
    <row r="137" spans="1:19" ht="22.8" customHeight="1" x14ac:dyDescent="0.3">
      <c r="A137" s="45"/>
      <c r="B137" s="41"/>
      <c r="C137" s="57"/>
      <c r="D137" s="48"/>
      <c r="E137" s="101" t="s">
        <v>137</v>
      </c>
      <c r="F137" s="102"/>
      <c r="G137" s="21">
        <f t="shared" ref="G137:G144" si="43">SUM(H137:S137)</f>
        <v>205651</v>
      </c>
      <c r="H137" s="21">
        <v>4345</v>
      </c>
      <c r="I137" s="21">
        <v>992</v>
      </c>
      <c r="J137" s="21">
        <v>4345</v>
      </c>
      <c r="K137" s="21">
        <v>20086</v>
      </c>
      <c r="L137" s="21">
        <v>68587</v>
      </c>
      <c r="M137" s="20">
        <v>3353</v>
      </c>
      <c r="N137" s="20">
        <v>0</v>
      </c>
      <c r="O137" s="20">
        <v>23471</v>
      </c>
      <c r="P137" s="20">
        <v>16765</v>
      </c>
      <c r="Q137" s="20">
        <v>20118</v>
      </c>
      <c r="R137" s="20">
        <v>20118</v>
      </c>
      <c r="S137" s="20">
        <v>23471</v>
      </c>
    </row>
    <row r="138" spans="1:19" ht="22.8" customHeight="1" x14ac:dyDescent="0.3">
      <c r="A138" s="30"/>
      <c r="B138" s="61"/>
      <c r="C138" s="61"/>
      <c r="D138" s="61"/>
      <c r="E138" s="101" t="s">
        <v>138</v>
      </c>
      <c r="F138" s="102"/>
      <c r="G138" s="21">
        <f t="shared" si="43"/>
        <v>104551</v>
      </c>
      <c r="H138" s="21">
        <v>9356</v>
      </c>
      <c r="I138" s="21">
        <v>30783</v>
      </c>
      <c r="J138" s="21">
        <v>2265</v>
      </c>
      <c r="K138" s="21">
        <v>3476</v>
      </c>
      <c r="L138" s="21">
        <v>958</v>
      </c>
      <c r="M138" s="20">
        <v>862</v>
      </c>
      <c r="N138" s="20">
        <v>1020</v>
      </c>
      <c r="O138" s="20">
        <v>29318</v>
      </c>
      <c r="P138" s="20">
        <v>383</v>
      </c>
      <c r="Q138" s="20">
        <v>25282</v>
      </c>
      <c r="R138" s="20">
        <v>477</v>
      </c>
      <c r="S138" s="20">
        <v>371</v>
      </c>
    </row>
    <row r="139" spans="1:19" ht="22.8" customHeight="1" x14ac:dyDescent="0.3">
      <c r="A139" s="45"/>
      <c r="B139" s="46"/>
      <c r="C139" s="41"/>
      <c r="D139" s="41"/>
      <c r="E139" s="101" t="s">
        <v>139</v>
      </c>
      <c r="F139" s="102"/>
      <c r="G139" s="21">
        <f t="shared" si="43"/>
        <v>152434</v>
      </c>
      <c r="H139" s="22">
        <v>2572</v>
      </c>
      <c r="I139" s="23">
        <v>0</v>
      </c>
      <c r="J139" s="23">
        <v>0</v>
      </c>
      <c r="K139" s="22">
        <v>2835</v>
      </c>
      <c r="L139" s="22">
        <v>8040</v>
      </c>
      <c r="M139" s="22">
        <v>18760</v>
      </c>
      <c r="N139" s="22">
        <v>2680</v>
      </c>
      <c r="O139" s="22">
        <v>32161</v>
      </c>
      <c r="P139" s="22">
        <v>8349</v>
      </c>
      <c r="Q139" s="22">
        <v>23526</v>
      </c>
      <c r="R139" s="22">
        <v>16607</v>
      </c>
      <c r="S139" s="22">
        <v>36904</v>
      </c>
    </row>
    <row r="140" spans="1:19" ht="28.8" customHeight="1" x14ac:dyDescent="0.3">
      <c r="A140" s="45"/>
      <c r="B140" s="46"/>
      <c r="C140" s="57"/>
      <c r="D140" s="48"/>
      <c r="E140" s="101" t="s">
        <v>140</v>
      </c>
      <c r="F140" s="102"/>
      <c r="G140" s="21">
        <f t="shared" si="43"/>
        <v>374069</v>
      </c>
      <c r="H140" s="22">
        <v>7802</v>
      </c>
      <c r="I140" s="22">
        <v>8446</v>
      </c>
      <c r="J140" s="22">
        <v>5962</v>
      </c>
      <c r="K140" s="22">
        <v>2650</v>
      </c>
      <c r="L140" s="22">
        <v>6790</v>
      </c>
      <c r="M140" s="22">
        <v>14687</v>
      </c>
      <c r="N140" s="22">
        <v>300664</v>
      </c>
      <c r="O140" s="22">
        <v>11188</v>
      </c>
      <c r="P140" s="22">
        <v>9090</v>
      </c>
      <c r="Q140" s="22">
        <v>3128</v>
      </c>
      <c r="R140" s="22">
        <v>2374</v>
      </c>
      <c r="S140" s="22">
        <v>1288</v>
      </c>
    </row>
    <row r="141" spans="1:19" ht="33" customHeight="1" x14ac:dyDescent="0.3">
      <c r="A141" s="45"/>
      <c r="B141" s="46"/>
      <c r="C141" s="57"/>
      <c r="D141" s="48"/>
      <c r="E141" s="101" t="s">
        <v>141</v>
      </c>
      <c r="F141" s="102"/>
      <c r="G141" s="20">
        <f t="shared" si="43"/>
        <v>511682</v>
      </c>
      <c r="H141" s="22">
        <v>172285</v>
      </c>
      <c r="I141" s="23">
        <v>0</v>
      </c>
      <c r="J141" s="23">
        <v>0</v>
      </c>
      <c r="K141" s="23">
        <v>0</v>
      </c>
      <c r="L141" s="23">
        <v>0</v>
      </c>
      <c r="M141" s="22">
        <v>189012</v>
      </c>
      <c r="N141" s="22">
        <v>15002</v>
      </c>
      <c r="O141" s="22">
        <v>15002</v>
      </c>
      <c r="P141" s="22">
        <v>120381</v>
      </c>
      <c r="Q141" s="23">
        <v>0</v>
      </c>
      <c r="R141" s="23">
        <v>0</v>
      </c>
      <c r="S141" s="23">
        <v>0</v>
      </c>
    </row>
    <row r="142" spans="1:19" ht="25.8" customHeight="1" x14ac:dyDescent="0.3">
      <c r="A142" s="30"/>
      <c r="B142" s="28"/>
      <c r="C142" s="106" t="s">
        <v>142</v>
      </c>
      <c r="D142" s="106"/>
      <c r="E142" s="106"/>
      <c r="F142" s="107"/>
      <c r="G142" s="26">
        <f t="shared" si="43"/>
        <v>1</v>
      </c>
      <c r="H142" s="56">
        <v>0</v>
      </c>
      <c r="I142" s="56">
        <v>0</v>
      </c>
      <c r="J142" s="56">
        <v>0</v>
      </c>
      <c r="K142" s="56">
        <v>0</v>
      </c>
      <c r="L142" s="56">
        <v>0</v>
      </c>
      <c r="M142" s="56">
        <v>0</v>
      </c>
      <c r="N142" s="56">
        <v>0</v>
      </c>
      <c r="O142" s="56">
        <v>0</v>
      </c>
      <c r="P142" s="56">
        <v>0</v>
      </c>
      <c r="Q142" s="56">
        <v>0</v>
      </c>
      <c r="R142" s="56">
        <v>0</v>
      </c>
      <c r="S142" s="56">
        <v>1</v>
      </c>
    </row>
    <row r="143" spans="1:19" ht="21" customHeight="1" x14ac:dyDescent="0.3">
      <c r="A143" s="45"/>
      <c r="B143" s="35"/>
      <c r="C143" s="108" t="s">
        <v>143</v>
      </c>
      <c r="D143" s="108"/>
      <c r="E143" s="108"/>
      <c r="F143" s="109"/>
      <c r="G143" s="26">
        <f t="shared" si="43"/>
        <v>32426059</v>
      </c>
      <c r="H143" s="62">
        <v>3687068</v>
      </c>
      <c r="I143" s="62">
        <v>5137283</v>
      </c>
      <c r="J143" s="62">
        <v>4296952</v>
      </c>
      <c r="K143" s="62">
        <v>3616503</v>
      </c>
      <c r="L143" s="62">
        <v>4215270</v>
      </c>
      <c r="M143" s="62">
        <v>2986576</v>
      </c>
      <c r="N143" s="62">
        <v>2709131</v>
      </c>
      <c r="O143" s="62">
        <v>2729628</v>
      </c>
      <c r="P143" s="62">
        <v>2614717</v>
      </c>
      <c r="Q143" s="62">
        <v>35100</v>
      </c>
      <c r="R143" s="62">
        <v>33193</v>
      </c>
      <c r="S143" s="62">
        <v>364638</v>
      </c>
    </row>
    <row r="144" spans="1:19" ht="52.8" customHeight="1" x14ac:dyDescent="0.3">
      <c r="A144" s="45"/>
      <c r="B144" s="35"/>
      <c r="C144" s="118" t="s">
        <v>144</v>
      </c>
      <c r="D144" s="118"/>
      <c r="E144" s="118"/>
      <c r="F144" s="119"/>
      <c r="G144" s="26">
        <f t="shared" si="43"/>
        <v>1</v>
      </c>
      <c r="H144" s="56">
        <v>0</v>
      </c>
      <c r="I144" s="56">
        <v>0</v>
      </c>
      <c r="J144" s="56">
        <v>0</v>
      </c>
      <c r="K144" s="56">
        <v>0</v>
      </c>
      <c r="L144" s="56">
        <v>0</v>
      </c>
      <c r="M144" s="56">
        <v>0</v>
      </c>
      <c r="N144" s="56">
        <v>0</v>
      </c>
      <c r="O144" s="56">
        <v>0</v>
      </c>
      <c r="P144" s="56">
        <v>0</v>
      </c>
      <c r="Q144" s="56">
        <v>0</v>
      </c>
      <c r="R144" s="56">
        <v>0</v>
      </c>
      <c r="S144" s="56">
        <v>1</v>
      </c>
    </row>
    <row r="145" spans="1:19" ht="14.4" customHeight="1" x14ac:dyDescent="0.3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</row>
    <row r="146" spans="1:19" ht="20.55" customHeight="1" x14ac:dyDescent="0.3">
      <c r="A146" s="30"/>
      <c r="B146" s="106" t="s">
        <v>145</v>
      </c>
      <c r="C146" s="106"/>
      <c r="D146" s="106"/>
      <c r="E146" s="106"/>
      <c r="F146" s="107"/>
      <c r="G146" s="17">
        <f t="shared" ref="G146:S146" si="44">G147</f>
        <v>233606126</v>
      </c>
      <c r="H146" s="17">
        <f t="shared" si="44"/>
        <v>19221097</v>
      </c>
      <c r="I146" s="17">
        <f t="shared" si="44"/>
        <v>19255198</v>
      </c>
      <c r="J146" s="17">
        <f t="shared" si="44"/>
        <v>22281733</v>
      </c>
      <c r="K146" s="17">
        <f t="shared" si="44"/>
        <v>21241283</v>
      </c>
      <c r="L146" s="17">
        <f t="shared" si="44"/>
        <v>21387674</v>
      </c>
      <c r="M146" s="17">
        <f t="shared" si="44"/>
        <v>20229286</v>
      </c>
      <c r="N146" s="17">
        <f t="shared" si="44"/>
        <v>20008997</v>
      </c>
      <c r="O146" s="17">
        <f t="shared" si="44"/>
        <v>19968877</v>
      </c>
      <c r="P146" s="17">
        <f t="shared" si="44"/>
        <v>17751392</v>
      </c>
      <c r="Q146" s="17">
        <f t="shared" si="44"/>
        <v>18077262</v>
      </c>
      <c r="R146" s="17">
        <f t="shared" si="44"/>
        <v>17236858</v>
      </c>
      <c r="S146" s="17">
        <f t="shared" si="44"/>
        <v>16946469</v>
      </c>
    </row>
    <row r="147" spans="1:19" ht="24.45" customHeight="1" x14ac:dyDescent="0.3">
      <c r="A147" s="45"/>
      <c r="B147" s="48"/>
      <c r="C147" s="120" t="s">
        <v>146</v>
      </c>
      <c r="D147" s="120"/>
      <c r="E147" s="120"/>
      <c r="F147" s="121"/>
      <c r="G147" s="64">
        <f t="shared" ref="G147:S147" si="45">G148+G149</f>
        <v>233606126</v>
      </c>
      <c r="H147" s="64">
        <f t="shared" si="45"/>
        <v>19221097</v>
      </c>
      <c r="I147" s="64">
        <f t="shared" si="45"/>
        <v>19255198</v>
      </c>
      <c r="J147" s="64">
        <f t="shared" si="45"/>
        <v>22281733</v>
      </c>
      <c r="K147" s="64">
        <f t="shared" si="45"/>
        <v>21241283</v>
      </c>
      <c r="L147" s="64">
        <f t="shared" si="45"/>
        <v>21387674</v>
      </c>
      <c r="M147" s="64">
        <f t="shared" si="45"/>
        <v>20229286</v>
      </c>
      <c r="N147" s="64">
        <f t="shared" si="45"/>
        <v>20008997</v>
      </c>
      <c r="O147" s="64">
        <f t="shared" si="45"/>
        <v>19968877</v>
      </c>
      <c r="P147" s="64">
        <f t="shared" si="45"/>
        <v>17751392</v>
      </c>
      <c r="Q147" s="64">
        <f t="shared" si="45"/>
        <v>18077262</v>
      </c>
      <c r="R147" s="64">
        <f t="shared" si="45"/>
        <v>17236858</v>
      </c>
      <c r="S147" s="64">
        <f t="shared" si="45"/>
        <v>16946469</v>
      </c>
    </row>
    <row r="148" spans="1:19" ht="40.799999999999997" customHeight="1" x14ac:dyDescent="0.3">
      <c r="A148" s="45"/>
      <c r="B148" s="48"/>
      <c r="C148" s="63"/>
      <c r="D148" s="101" t="s">
        <v>147</v>
      </c>
      <c r="E148" s="101"/>
      <c r="F148" s="102"/>
      <c r="G148" s="20">
        <f>SUM(H148:S148)</f>
        <v>233606126</v>
      </c>
      <c r="H148" s="20">
        <v>19221097</v>
      </c>
      <c r="I148" s="20">
        <v>19255198</v>
      </c>
      <c r="J148" s="20">
        <v>22281733</v>
      </c>
      <c r="K148" s="20">
        <v>21241283</v>
      </c>
      <c r="L148" s="20">
        <v>21387674</v>
      </c>
      <c r="M148" s="20">
        <v>20229286</v>
      </c>
      <c r="N148" s="20">
        <v>20008997</v>
      </c>
      <c r="O148" s="20">
        <v>19968877</v>
      </c>
      <c r="P148" s="20">
        <v>17751392</v>
      </c>
      <c r="Q148" s="20">
        <v>18077262</v>
      </c>
      <c r="R148" s="20">
        <v>17236858</v>
      </c>
      <c r="S148" s="20">
        <v>16946469</v>
      </c>
    </row>
    <row r="149" spans="1:19" ht="27" customHeight="1" x14ac:dyDescent="0.3">
      <c r="A149" s="45"/>
      <c r="B149" s="48"/>
      <c r="C149" s="63"/>
      <c r="D149" s="101" t="s">
        <v>148</v>
      </c>
      <c r="E149" s="101"/>
      <c r="F149" s="102"/>
      <c r="G149" s="23">
        <f>SUM(H149:S149)</f>
        <v>0</v>
      </c>
      <c r="H149" s="23">
        <v>0</v>
      </c>
      <c r="I149" s="23">
        <v>0</v>
      </c>
      <c r="J149" s="23">
        <v>0</v>
      </c>
      <c r="K149" s="23">
        <v>0</v>
      </c>
      <c r="L149" s="23">
        <v>0</v>
      </c>
      <c r="M149" s="23">
        <v>0</v>
      </c>
      <c r="N149" s="23">
        <v>0</v>
      </c>
      <c r="O149" s="23">
        <v>0</v>
      </c>
      <c r="P149" s="23">
        <v>0</v>
      </c>
      <c r="Q149" s="23">
        <v>0</v>
      </c>
      <c r="R149" s="23">
        <v>0</v>
      </c>
      <c r="S149" s="23">
        <v>0</v>
      </c>
    </row>
    <row r="150" spans="1:19" ht="58.2" customHeight="1" x14ac:dyDescent="0.3">
      <c r="A150" s="45"/>
      <c r="B150" s="48"/>
      <c r="C150" s="108" t="s">
        <v>149</v>
      </c>
      <c r="D150" s="108"/>
      <c r="E150" s="108"/>
      <c r="F150" s="109"/>
      <c r="G150" s="23">
        <f>SUM(H150:S150)</f>
        <v>0</v>
      </c>
      <c r="H150" s="23">
        <v>0</v>
      </c>
      <c r="I150" s="23">
        <v>0</v>
      </c>
      <c r="J150" s="23">
        <v>0</v>
      </c>
      <c r="K150" s="23">
        <v>0</v>
      </c>
      <c r="L150" s="23">
        <v>0</v>
      </c>
      <c r="M150" s="23">
        <v>0</v>
      </c>
      <c r="N150" s="23">
        <v>0</v>
      </c>
      <c r="O150" s="23">
        <v>0</v>
      </c>
      <c r="P150" s="23">
        <v>0</v>
      </c>
      <c r="Q150" s="23">
        <v>0</v>
      </c>
      <c r="R150" s="23">
        <v>0</v>
      </c>
      <c r="S150" s="23">
        <v>0</v>
      </c>
    </row>
    <row r="151" spans="1:19" ht="12.6" customHeight="1" x14ac:dyDescent="0.3">
      <c r="D151" s="4"/>
      <c r="E151" s="4"/>
      <c r="F151" s="4"/>
    </row>
    <row r="152" spans="1:19" ht="23.55" customHeight="1" x14ac:dyDescent="0.3">
      <c r="A152" s="30"/>
      <c r="B152" s="106" t="s">
        <v>150</v>
      </c>
      <c r="C152" s="106"/>
      <c r="D152" s="106"/>
      <c r="E152" s="106"/>
      <c r="F152" s="107"/>
      <c r="G152" s="17">
        <f t="shared" ref="G152:S152" si="46">G153+G158+G159+G160</f>
        <v>129856249</v>
      </c>
      <c r="H152" s="17">
        <f t="shared" si="46"/>
        <v>91445</v>
      </c>
      <c r="I152" s="17">
        <f t="shared" si="46"/>
        <v>84057</v>
      </c>
      <c r="J152" s="17">
        <f t="shared" si="46"/>
        <v>6241788</v>
      </c>
      <c r="K152" s="17">
        <f t="shared" si="46"/>
        <v>3259067</v>
      </c>
      <c r="L152" s="17">
        <f t="shared" si="46"/>
        <v>25011370</v>
      </c>
      <c r="M152" s="17">
        <f t="shared" si="46"/>
        <v>1815819</v>
      </c>
      <c r="N152" s="17">
        <f t="shared" si="46"/>
        <v>2581172</v>
      </c>
      <c r="O152" s="17">
        <f t="shared" si="46"/>
        <v>5902693</v>
      </c>
      <c r="P152" s="17">
        <f t="shared" si="46"/>
        <v>81698503</v>
      </c>
      <c r="Q152" s="17">
        <f t="shared" si="46"/>
        <v>460348</v>
      </c>
      <c r="R152" s="17">
        <f t="shared" si="46"/>
        <v>456718</v>
      </c>
      <c r="S152" s="17">
        <f t="shared" si="46"/>
        <v>2253269</v>
      </c>
    </row>
    <row r="153" spans="1:19" ht="22.8" customHeight="1" x14ac:dyDescent="0.3">
      <c r="A153" s="45"/>
      <c r="B153" s="46"/>
      <c r="C153" s="108" t="s">
        <v>151</v>
      </c>
      <c r="D153" s="108"/>
      <c r="E153" s="108"/>
      <c r="F153" s="109"/>
      <c r="G153" s="54">
        <f t="shared" ref="G153:S153" si="47">SUM(G154:G157)</f>
        <v>129730548</v>
      </c>
      <c r="H153" s="54">
        <f t="shared" si="47"/>
        <v>81382</v>
      </c>
      <c r="I153" s="54">
        <f t="shared" si="47"/>
        <v>79411</v>
      </c>
      <c r="J153" s="54">
        <f t="shared" si="47"/>
        <v>6228717</v>
      </c>
      <c r="K153" s="54">
        <f t="shared" si="47"/>
        <v>3243939</v>
      </c>
      <c r="L153" s="54">
        <f t="shared" si="47"/>
        <v>24999247</v>
      </c>
      <c r="M153" s="54">
        <f t="shared" si="47"/>
        <v>1808696</v>
      </c>
      <c r="N153" s="54">
        <f t="shared" si="47"/>
        <v>2571431</v>
      </c>
      <c r="O153" s="54">
        <f t="shared" si="47"/>
        <v>5886958</v>
      </c>
      <c r="P153" s="54">
        <f t="shared" si="47"/>
        <v>81679277</v>
      </c>
      <c r="Q153" s="54">
        <f t="shared" si="47"/>
        <v>455222</v>
      </c>
      <c r="R153" s="54">
        <f t="shared" si="47"/>
        <v>451283</v>
      </c>
      <c r="S153" s="54">
        <f t="shared" si="47"/>
        <v>2244985</v>
      </c>
    </row>
    <row r="154" spans="1:19" ht="22.2" customHeight="1" x14ac:dyDescent="0.3">
      <c r="A154" s="45"/>
      <c r="B154" s="46"/>
      <c r="C154" s="46"/>
      <c r="D154" s="101" t="s">
        <v>152</v>
      </c>
      <c r="E154" s="101"/>
      <c r="F154" s="102"/>
      <c r="G154" s="65">
        <f t="shared" ref="G154:G160" si="48">SUM(H154:S154)</f>
        <v>1332994</v>
      </c>
      <c r="H154" s="20">
        <v>795</v>
      </c>
      <c r="I154" s="20">
        <v>624</v>
      </c>
      <c r="J154" s="20">
        <v>625</v>
      </c>
      <c r="K154" s="20">
        <v>2169</v>
      </c>
      <c r="L154" s="20">
        <v>1298541</v>
      </c>
      <c r="M154" s="20">
        <v>2535</v>
      </c>
      <c r="N154" s="20">
        <v>2354</v>
      </c>
      <c r="O154" s="20">
        <v>3605</v>
      </c>
      <c r="P154" s="20">
        <v>2176</v>
      </c>
      <c r="Q154" s="20">
        <v>8810</v>
      </c>
      <c r="R154" s="20">
        <v>7085</v>
      </c>
      <c r="S154" s="20">
        <v>3675</v>
      </c>
    </row>
    <row r="155" spans="1:19" ht="22.2" customHeight="1" x14ac:dyDescent="0.3">
      <c r="A155" s="45"/>
      <c r="B155" s="46"/>
      <c r="C155" s="46"/>
      <c r="D155" s="101" t="s">
        <v>153</v>
      </c>
      <c r="E155" s="101"/>
      <c r="F155" s="102"/>
      <c r="G155" s="23">
        <f t="shared" si="48"/>
        <v>0</v>
      </c>
      <c r="H155" s="23">
        <v>0</v>
      </c>
      <c r="I155" s="23">
        <v>0</v>
      </c>
      <c r="J155" s="23">
        <v>0</v>
      </c>
      <c r="K155" s="23">
        <v>0</v>
      </c>
      <c r="L155" s="23">
        <v>0</v>
      </c>
      <c r="M155" s="23">
        <v>0</v>
      </c>
      <c r="N155" s="23">
        <v>0</v>
      </c>
      <c r="O155" s="23">
        <v>0</v>
      </c>
      <c r="P155" s="23">
        <v>0</v>
      </c>
      <c r="Q155" s="23">
        <v>0</v>
      </c>
      <c r="R155" s="23">
        <v>0</v>
      </c>
      <c r="S155" s="23">
        <v>0</v>
      </c>
    </row>
    <row r="156" spans="1:19" ht="22.2" customHeight="1" x14ac:dyDescent="0.3">
      <c r="A156" s="45"/>
      <c r="B156" s="46"/>
      <c r="C156" s="46"/>
      <c r="D156" s="101" t="s">
        <v>154</v>
      </c>
      <c r="E156" s="101"/>
      <c r="F156" s="102"/>
      <c r="G156" s="65">
        <f t="shared" si="48"/>
        <v>15175</v>
      </c>
      <c r="H156" s="23">
        <v>0</v>
      </c>
      <c r="I156" s="23">
        <v>0</v>
      </c>
      <c r="J156" s="23">
        <v>0</v>
      </c>
      <c r="K156" s="23">
        <v>0</v>
      </c>
      <c r="L156" s="23">
        <v>0</v>
      </c>
      <c r="M156" s="23">
        <v>0</v>
      </c>
      <c r="N156" s="23">
        <v>0</v>
      </c>
      <c r="O156" s="23">
        <v>0</v>
      </c>
      <c r="P156" s="23">
        <v>0</v>
      </c>
      <c r="Q156" s="23">
        <v>0</v>
      </c>
      <c r="R156" s="23">
        <v>0</v>
      </c>
      <c r="S156" s="23">
        <v>15175</v>
      </c>
    </row>
    <row r="157" spans="1:19" ht="22.2" customHeight="1" x14ac:dyDescent="0.3">
      <c r="A157" s="45"/>
      <c r="B157" s="46"/>
      <c r="C157" s="46"/>
      <c r="D157" s="101" t="s">
        <v>155</v>
      </c>
      <c r="E157" s="101"/>
      <c r="F157" s="102"/>
      <c r="G157" s="65">
        <f t="shared" si="48"/>
        <v>128382379</v>
      </c>
      <c r="H157" s="22">
        <v>80587</v>
      </c>
      <c r="I157" s="22">
        <v>78787</v>
      </c>
      <c r="J157" s="22">
        <v>6228092</v>
      </c>
      <c r="K157" s="22">
        <v>3241770</v>
      </c>
      <c r="L157" s="22">
        <v>23700706</v>
      </c>
      <c r="M157" s="22">
        <v>1806161</v>
      </c>
      <c r="N157" s="22">
        <v>2569077</v>
      </c>
      <c r="O157" s="22">
        <v>5883353</v>
      </c>
      <c r="P157" s="22">
        <v>81677101</v>
      </c>
      <c r="Q157" s="22">
        <v>446412</v>
      </c>
      <c r="R157" s="22">
        <v>444198</v>
      </c>
      <c r="S157" s="22">
        <v>2226135</v>
      </c>
    </row>
    <row r="158" spans="1:19" ht="21" customHeight="1" x14ac:dyDescent="0.3">
      <c r="A158" s="45"/>
      <c r="B158" s="46"/>
      <c r="C158" s="116" t="s">
        <v>156</v>
      </c>
      <c r="D158" s="116"/>
      <c r="E158" s="116"/>
      <c r="F158" s="117"/>
      <c r="G158" s="23">
        <f t="shared" si="48"/>
        <v>0</v>
      </c>
      <c r="H158" s="23">
        <v>0</v>
      </c>
      <c r="I158" s="23">
        <v>0</v>
      </c>
      <c r="J158" s="23">
        <v>0</v>
      </c>
      <c r="K158" s="23">
        <v>0</v>
      </c>
      <c r="L158" s="23">
        <v>0</v>
      </c>
      <c r="M158" s="23">
        <v>0</v>
      </c>
      <c r="N158" s="23">
        <v>0</v>
      </c>
      <c r="O158" s="23">
        <v>0</v>
      </c>
      <c r="P158" s="23">
        <v>0</v>
      </c>
      <c r="Q158" s="23">
        <v>0</v>
      </c>
      <c r="R158" s="23">
        <v>0</v>
      </c>
      <c r="S158" s="23">
        <v>0</v>
      </c>
    </row>
    <row r="159" spans="1:19" ht="22.2" customHeight="1" x14ac:dyDescent="0.3">
      <c r="A159" s="33"/>
      <c r="B159" s="46"/>
      <c r="C159" s="116" t="s">
        <v>157</v>
      </c>
      <c r="D159" s="116"/>
      <c r="E159" s="116"/>
      <c r="F159" s="117"/>
      <c r="G159" s="65">
        <f t="shared" si="48"/>
        <v>125701</v>
      </c>
      <c r="H159" s="20">
        <v>10063</v>
      </c>
      <c r="I159" s="20">
        <v>4646</v>
      </c>
      <c r="J159" s="20">
        <v>13071</v>
      </c>
      <c r="K159" s="20">
        <v>15128</v>
      </c>
      <c r="L159" s="20">
        <v>12123</v>
      </c>
      <c r="M159" s="20">
        <v>7123</v>
      </c>
      <c r="N159" s="20">
        <v>9741</v>
      </c>
      <c r="O159" s="20">
        <v>15735</v>
      </c>
      <c r="P159" s="20">
        <v>19226</v>
      </c>
      <c r="Q159" s="20">
        <v>5126</v>
      </c>
      <c r="R159" s="20">
        <v>5435</v>
      </c>
      <c r="S159" s="20">
        <v>8284</v>
      </c>
    </row>
    <row r="160" spans="1:19" x14ac:dyDescent="0.3">
      <c r="A160" s="33"/>
      <c r="B160" s="46"/>
      <c r="C160" s="108" t="s">
        <v>158</v>
      </c>
      <c r="D160" s="108"/>
      <c r="E160" s="108"/>
      <c r="F160" s="109"/>
      <c r="G160" s="23">
        <f t="shared" si="48"/>
        <v>0</v>
      </c>
      <c r="H160" s="56">
        <v>0</v>
      </c>
      <c r="I160" s="56">
        <v>0</v>
      </c>
      <c r="J160" s="56">
        <v>0</v>
      </c>
      <c r="K160" s="56">
        <v>0</v>
      </c>
      <c r="L160" s="56">
        <v>0</v>
      </c>
      <c r="M160" s="56">
        <v>0</v>
      </c>
      <c r="N160" s="56">
        <v>0</v>
      </c>
      <c r="O160" s="56">
        <v>0</v>
      </c>
      <c r="P160" s="56">
        <v>0</v>
      </c>
      <c r="Q160" s="56">
        <v>0</v>
      </c>
      <c r="R160" s="56">
        <v>0</v>
      </c>
      <c r="S160" s="56">
        <v>0</v>
      </c>
    </row>
    <row r="161" spans="1:19" ht="15.6" customHeight="1" x14ac:dyDescent="0.3">
      <c r="D161" s="4"/>
      <c r="E161" s="4"/>
      <c r="F161" s="4"/>
    </row>
    <row r="162" spans="1:19" ht="36.450000000000003" customHeight="1" x14ac:dyDescent="0.3">
      <c r="A162" s="27"/>
      <c r="B162" s="96" t="s">
        <v>159</v>
      </c>
      <c r="C162" s="96"/>
      <c r="D162" s="96"/>
      <c r="E162" s="96"/>
      <c r="F162" s="97"/>
      <c r="G162" s="66">
        <f t="shared" ref="G162:S162" si="49">SUM(G163:G163)</f>
        <v>0</v>
      </c>
      <c r="H162" s="66">
        <f t="shared" si="49"/>
        <v>0</v>
      </c>
      <c r="I162" s="66">
        <f t="shared" si="49"/>
        <v>0</v>
      </c>
      <c r="J162" s="66">
        <f t="shared" si="49"/>
        <v>0</v>
      </c>
      <c r="K162" s="66">
        <f t="shared" si="49"/>
        <v>0</v>
      </c>
      <c r="L162" s="66">
        <f t="shared" si="49"/>
        <v>0</v>
      </c>
      <c r="M162" s="66">
        <f t="shared" si="49"/>
        <v>0</v>
      </c>
      <c r="N162" s="66">
        <f t="shared" si="49"/>
        <v>0</v>
      </c>
      <c r="O162" s="66">
        <f t="shared" si="49"/>
        <v>0</v>
      </c>
      <c r="P162" s="66">
        <f t="shared" si="49"/>
        <v>0</v>
      </c>
      <c r="Q162" s="66">
        <f t="shared" si="49"/>
        <v>0</v>
      </c>
      <c r="R162" s="66">
        <f t="shared" si="49"/>
        <v>0</v>
      </c>
      <c r="S162" s="66">
        <f t="shared" si="49"/>
        <v>0</v>
      </c>
    </row>
    <row r="163" spans="1:19" ht="33.450000000000003" customHeight="1" x14ac:dyDescent="0.3">
      <c r="A163" s="27"/>
      <c r="B163" s="28"/>
      <c r="C163" s="103" t="s">
        <v>160</v>
      </c>
      <c r="D163" s="103"/>
      <c r="E163" s="103"/>
      <c r="F163" s="104"/>
      <c r="G163" s="23">
        <f>SUM(H163:S163)</f>
        <v>0</v>
      </c>
      <c r="H163" s="67">
        <v>0</v>
      </c>
      <c r="I163" s="67">
        <v>0</v>
      </c>
      <c r="J163" s="67">
        <v>0</v>
      </c>
      <c r="K163" s="67">
        <v>0</v>
      </c>
      <c r="L163" s="67">
        <v>0</v>
      </c>
      <c r="M163" s="67">
        <v>0</v>
      </c>
      <c r="N163" s="67">
        <v>0</v>
      </c>
      <c r="O163" s="67">
        <v>0</v>
      </c>
      <c r="P163" s="67">
        <v>0</v>
      </c>
      <c r="Q163" s="67">
        <v>0</v>
      </c>
      <c r="R163" s="67">
        <v>0</v>
      </c>
      <c r="S163" s="67">
        <v>0</v>
      </c>
    </row>
    <row r="164" spans="1:19" ht="9" customHeight="1" x14ac:dyDescent="0.3">
      <c r="D164" s="4"/>
      <c r="E164" s="4"/>
      <c r="F164" s="4"/>
    </row>
    <row r="165" spans="1:19" ht="84.45" customHeight="1" x14ac:dyDescent="0.3">
      <c r="A165" s="110" t="s">
        <v>161</v>
      </c>
      <c r="B165" s="111"/>
      <c r="C165" s="111"/>
      <c r="D165" s="111"/>
      <c r="E165" s="111"/>
      <c r="F165" s="112"/>
      <c r="G165" s="68">
        <f t="shared" ref="G165:S165" si="50">G167+G210</f>
        <v>103383067380</v>
      </c>
      <c r="H165" s="68">
        <f t="shared" si="50"/>
        <v>5371160701</v>
      </c>
      <c r="I165" s="68">
        <f t="shared" si="50"/>
        <v>10558100393</v>
      </c>
      <c r="J165" s="68">
        <f t="shared" si="50"/>
        <v>10089146989</v>
      </c>
      <c r="K165" s="68">
        <f t="shared" si="50"/>
        <v>8524489140</v>
      </c>
      <c r="L165" s="68">
        <f t="shared" si="50"/>
        <v>8417911646</v>
      </c>
      <c r="M165" s="68">
        <f t="shared" si="50"/>
        <v>11463057532</v>
      </c>
      <c r="N165" s="68">
        <f t="shared" si="50"/>
        <v>6371513509</v>
      </c>
      <c r="O165" s="68">
        <f t="shared" si="50"/>
        <v>10016997852</v>
      </c>
      <c r="P165" s="68">
        <f t="shared" si="50"/>
        <v>10078987859</v>
      </c>
      <c r="Q165" s="68">
        <f t="shared" si="50"/>
        <v>9230673080</v>
      </c>
      <c r="R165" s="68">
        <f t="shared" si="50"/>
        <v>6925235941</v>
      </c>
      <c r="S165" s="68">
        <f t="shared" si="50"/>
        <v>6335792738</v>
      </c>
    </row>
    <row r="166" spans="1:19" ht="11.4" customHeight="1" x14ac:dyDescent="0.3">
      <c r="D166" s="4"/>
      <c r="E166" s="4"/>
      <c r="F166" s="4"/>
    </row>
    <row r="167" spans="1:19" ht="54.45" customHeight="1" x14ac:dyDescent="0.3">
      <c r="A167" s="113" t="s">
        <v>162</v>
      </c>
      <c r="B167" s="114"/>
      <c r="C167" s="114"/>
      <c r="D167" s="114"/>
      <c r="E167" s="114"/>
      <c r="F167" s="115"/>
      <c r="G167" s="69">
        <f t="shared" ref="G167:S167" si="51">G169+G176+G191+G193+G206</f>
        <v>100030386904</v>
      </c>
      <c r="H167" s="69">
        <f t="shared" si="51"/>
        <v>5348013563</v>
      </c>
      <c r="I167" s="69">
        <f t="shared" si="51"/>
        <v>10322552586</v>
      </c>
      <c r="J167" s="69">
        <f t="shared" si="51"/>
        <v>9856885883</v>
      </c>
      <c r="K167" s="69">
        <f t="shared" si="51"/>
        <v>8214278693</v>
      </c>
      <c r="L167" s="69">
        <f t="shared" si="51"/>
        <v>8042013025</v>
      </c>
      <c r="M167" s="69">
        <f t="shared" si="51"/>
        <v>11187969874</v>
      </c>
      <c r="N167" s="69">
        <f t="shared" si="51"/>
        <v>5998084465</v>
      </c>
      <c r="O167" s="69">
        <f t="shared" si="51"/>
        <v>9766921455</v>
      </c>
      <c r="P167" s="69">
        <f t="shared" si="51"/>
        <v>9682947461</v>
      </c>
      <c r="Q167" s="69">
        <f t="shared" si="51"/>
        <v>8953705770</v>
      </c>
      <c r="R167" s="69">
        <f t="shared" si="51"/>
        <v>6603461275</v>
      </c>
      <c r="S167" s="69">
        <f t="shared" si="51"/>
        <v>6053552854</v>
      </c>
    </row>
    <row r="168" spans="1:19" ht="13.2" customHeight="1" x14ac:dyDescent="0.3">
      <c r="D168" s="4"/>
      <c r="E168" s="4"/>
      <c r="F168" s="4"/>
    </row>
    <row r="169" spans="1:19" ht="21" customHeight="1" x14ac:dyDescent="0.3">
      <c r="A169" s="27"/>
      <c r="B169" s="28"/>
      <c r="C169" s="106" t="s">
        <v>163</v>
      </c>
      <c r="D169" s="106"/>
      <c r="E169" s="106"/>
      <c r="F169" s="107"/>
      <c r="G169" s="70">
        <f t="shared" ref="G169:S169" si="52">SUM(G170:G175)</f>
        <v>36188094106</v>
      </c>
      <c r="H169" s="70">
        <f t="shared" si="52"/>
        <v>2964981670</v>
      </c>
      <c r="I169" s="70">
        <f t="shared" si="52"/>
        <v>3536876188</v>
      </c>
      <c r="J169" s="70">
        <f t="shared" si="52"/>
        <v>2925263266</v>
      </c>
      <c r="K169" s="70">
        <f t="shared" si="52"/>
        <v>4121430323</v>
      </c>
      <c r="L169" s="70">
        <f t="shared" si="52"/>
        <v>3316506899</v>
      </c>
      <c r="M169" s="70">
        <f t="shared" si="52"/>
        <v>3280928306</v>
      </c>
      <c r="N169" s="70">
        <f t="shared" si="52"/>
        <v>3150303911</v>
      </c>
      <c r="O169" s="70">
        <f t="shared" si="52"/>
        <v>2833342438</v>
      </c>
      <c r="P169" s="70">
        <f t="shared" si="52"/>
        <v>2698912091</v>
      </c>
      <c r="Q169" s="70">
        <f t="shared" si="52"/>
        <v>2051533040</v>
      </c>
      <c r="R169" s="70">
        <f t="shared" si="52"/>
        <v>2670848078</v>
      </c>
      <c r="S169" s="70">
        <f t="shared" si="52"/>
        <v>2637167896</v>
      </c>
    </row>
    <row r="170" spans="1:19" ht="22.2" customHeight="1" x14ac:dyDescent="0.3">
      <c r="A170" s="33"/>
      <c r="B170" s="34"/>
      <c r="C170" s="34"/>
      <c r="D170" s="101" t="s">
        <v>164</v>
      </c>
      <c r="E170" s="101"/>
      <c r="F170" s="102"/>
      <c r="G170" s="65">
        <f t="shared" ref="G170:G175" si="53">SUM(H170:S170)</f>
        <v>29755306667</v>
      </c>
      <c r="H170" s="20">
        <v>2231284359</v>
      </c>
      <c r="I170" s="20">
        <v>3064527983</v>
      </c>
      <c r="J170" s="20">
        <v>2464094822</v>
      </c>
      <c r="K170" s="20">
        <v>3309549358</v>
      </c>
      <c r="L170" s="20">
        <v>2863385182</v>
      </c>
      <c r="M170" s="20">
        <v>2799110536</v>
      </c>
      <c r="N170" s="20">
        <v>2335669898</v>
      </c>
      <c r="O170" s="20">
        <v>2478455115</v>
      </c>
      <c r="P170" s="20">
        <v>2218214563</v>
      </c>
      <c r="Q170" s="20">
        <v>1525214341</v>
      </c>
      <c r="R170" s="20">
        <v>2225972588</v>
      </c>
      <c r="S170" s="20">
        <v>2239827922</v>
      </c>
    </row>
    <row r="171" spans="1:19" ht="22.2" customHeight="1" x14ac:dyDescent="0.3">
      <c r="A171" s="33"/>
      <c r="B171" s="34"/>
      <c r="C171" s="34"/>
      <c r="D171" s="101" t="s">
        <v>165</v>
      </c>
      <c r="E171" s="101"/>
      <c r="F171" s="102"/>
      <c r="G171" s="65">
        <f t="shared" si="53"/>
        <v>1861858221</v>
      </c>
      <c r="H171" s="20">
        <v>148360795</v>
      </c>
      <c r="I171" s="20">
        <v>179983356</v>
      </c>
      <c r="J171" s="20">
        <v>157497664</v>
      </c>
      <c r="K171" s="20">
        <v>189749643</v>
      </c>
      <c r="L171" s="20">
        <v>172102680</v>
      </c>
      <c r="M171" s="20">
        <v>164193650</v>
      </c>
      <c r="N171" s="20">
        <v>151636205</v>
      </c>
      <c r="O171" s="20">
        <v>156864858</v>
      </c>
      <c r="P171" s="20">
        <v>147284814</v>
      </c>
      <c r="Q171" s="20">
        <v>100278168</v>
      </c>
      <c r="R171" s="20">
        <v>146496282</v>
      </c>
      <c r="S171" s="20">
        <v>147410106</v>
      </c>
    </row>
    <row r="172" spans="1:19" ht="22.2" customHeight="1" x14ac:dyDescent="0.3">
      <c r="A172" s="33"/>
      <c r="B172" s="34"/>
      <c r="C172" s="34"/>
      <c r="D172" s="101" t="s">
        <v>166</v>
      </c>
      <c r="E172" s="101"/>
      <c r="F172" s="102"/>
      <c r="G172" s="65">
        <f t="shared" si="53"/>
        <v>348368314</v>
      </c>
      <c r="H172" s="20">
        <v>23226932</v>
      </c>
      <c r="I172" s="20">
        <v>44825085</v>
      </c>
      <c r="J172" s="20">
        <v>23597171</v>
      </c>
      <c r="K172" s="20">
        <v>23320068</v>
      </c>
      <c r="L172" s="20">
        <v>23235778</v>
      </c>
      <c r="M172" s="20">
        <v>33131409</v>
      </c>
      <c r="N172" s="20">
        <v>30975942</v>
      </c>
      <c r="O172" s="20">
        <v>28441137</v>
      </c>
      <c r="P172" s="20">
        <v>27929124</v>
      </c>
      <c r="Q172" s="20">
        <v>30569063</v>
      </c>
      <c r="R172" s="20">
        <v>29580738</v>
      </c>
      <c r="S172" s="20">
        <v>29535867</v>
      </c>
    </row>
    <row r="173" spans="1:19" ht="22.2" customHeight="1" x14ac:dyDescent="0.3">
      <c r="A173" s="33"/>
      <c r="B173" s="34"/>
      <c r="C173" s="34"/>
      <c r="D173" s="101" t="s">
        <v>167</v>
      </c>
      <c r="E173" s="101"/>
      <c r="F173" s="102"/>
      <c r="G173" s="65">
        <f t="shared" si="53"/>
        <v>1930483660</v>
      </c>
      <c r="H173" s="20">
        <v>341748884</v>
      </c>
      <c r="I173" s="20">
        <v>53415961</v>
      </c>
      <c r="J173" s="20">
        <v>53415961</v>
      </c>
      <c r="K173" s="20">
        <v>461689483</v>
      </c>
      <c r="L173" s="20">
        <v>41184050</v>
      </c>
      <c r="M173" s="20">
        <v>53415961</v>
      </c>
      <c r="N173" s="20">
        <v>459032513</v>
      </c>
      <c r="O173" s="20">
        <v>53415961</v>
      </c>
      <c r="P173" s="20">
        <v>53415961</v>
      </c>
      <c r="Q173" s="20">
        <v>235943605</v>
      </c>
      <c r="R173" s="20">
        <v>61902663</v>
      </c>
      <c r="S173" s="20">
        <v>61902657</v>
      </c>
    </row>
    <row r="174" spans="1:19" ht="22.2" customHeight="1" x14ac:dyDescent="0.3">
      <c r="A174" s="33"/>
      <c r="B174" s="34"/>
      <c r="C174" s="34"/>
      <c r="D174" s="101" t="s">
        <v>168</v>
      </c>
      <c r="E174" s="101"/>
      <c r="F174" s="102"/>
      <c r="G174" s="65">
        <f t="shared" si="53"/>
        <v>686710077</v>
      </c>
      <c r="H174" s="20">
        <v>54008504</v>
      </c>
      <c r="I174" s="20">
        <v>56842485</v>
      </c>
      <c r="J174" s="20">
        <v>52551587</v>
      </c>
      <c r="K174" s="20">
        <v>49165360</v>
      </c>
      <c r="L174" s="20">
        <v>52544954</v>
      </c>
      <c r="M174" s="20">
        <v>61125222</v>
      </c>
      <c r="N174" s="20">
        <v>58854077</v>
      </c>
      <c r="O174" s="20">
        <v>57585018</v>
      </c>
      <c r="P174" s="20">
        <v>60298074</v>
      </c>
      <c r="Q174" s="20">
        <v>63363386</v>
      </c>
      <c r="R174" s="20">
        <v>59218750</v>
      </c>
      <c r="S174" s="20">
        <v>61152660</v>
      </c>
    </row>
    <row r="175" spans="1:19" ht="22.2" customHeight="1" x14ac:dyDescent="0.3">
      <c r="A175" s="33"/>
      <c r="B175" s="34"/>
      <c r="C175" s="34"/>
      <c r="D175" s="101" t="s">
        <v>169</v>
      </c>
      <c r="E175" s="101"/>
      <c r="F175" s="102"/>
      <c r="G175" s="65">
        <f t="shared" si="53"/>
        <v>1605367167</v>
      </c>
      <c r="H175" s="20">
        <v>166352196</v>
      </c>
      <c r="I175" s="20">
        <v>137281318</v>
      </c>
      <c r="J175" s="20">
        <v>174106061</v>
      </c>
      <c r="K175" s="20">
        <v>87956411</v>
      </c>
      <c r="L175" s="20">
        <v>164054255</v>
      </c>
      <c r="M175" s="20">
        <v>169951528</v>
      </c>
      <c r="N175" s="20">
        <v>114135276</v>
      </c>
      <c r="O175" s="20">
        <v>58580349</v>
      </c>
      <c r="P175" s="20">
        <v>191769555</v>
      </c>
      <c r="Q175" s="20">
        <v>96164477</v>
      </c>
      <c r="R175" s="20">
        <v>147677057</v>
      </c>
      <c r="S175" s="20">
        <v>97338684</v>
      </c>
    </row>
    <row r="176" spans="1:19" ht="20.399999999999999" customHeight="1" x14ac:dyDescent="0.3">
      <c r="A176" s="33"/>
      <c r="B176" s="34"/>
      <c r="C176" s="108" t="s">
        <v>170</v>
      </c>
      <c r="D176" s="108"/>
      <c r="E176" s="108"/>
      <c r="F176" s="109"/>
      <c r="G176" s="71">
        <f t="shared" ref="G176:S176" si="54">G177+G178+G179+G182+G183+G188+G189+G190</f>
        <v>57664009058</v>
      </c>
      <c r="H176" s="71">
        <f t="shared" si="54"/>
        <v>2293550939</v>
      </c>
      <c r="I176" s="71">
        <f t="shared" si="54"/>
        <v>6443791285</v>
      </c>
      <c r="J176" s="71">
        <f t="shared" si="54"/>
        <v>6521903605</v>
      </c>
      <c r="K176" s="71">
        <f t="shared" si="54"/>
        <v>3207039888</v>
      </c>
      <c r="L176" s="71">
        <f t="shared" si="54"/>
        <v>4439251981</v>
      </c>
      <c r="M176" s="71">
        <f t="shared" si="54"/>
        <v>7334514989</v>
      </c>
      <c r="N176" s="71">
        <f t="shared" si="54"/>
        <v>2275571502</v>
      </c>
      <c r="O176" s="71">
        <f t="shared" si="54"/>
        <v>5910984318</v>
      </c>
      <c r="P176" s="71">
        <f t="shared" si="54"/>
        <v>6377068882</v>
      </c>
      <c r="Q176" s="71">
        <f t="shared" si="54"/>
        <v>6418473905</v>
      </c>
      <c r="R176" s="71">
        <f t="shared" si="54"/>
        <v>3499599370</v>
      </c>
      <c r="S176" s="71">
        <f t="shared" si="54"/>
        <v>2942258394</v>
      </c>
    </row>
    <row r="177" spans="1:19" ht="38.549999999999997" customHeight="1" x14ac:dyDescent="0.3">
      <c r="A177" s="33"/>
      <c r="B177" s="34"/>
      <c r="C177" s="34"/>
      <c r="D177" s="101" t="s">
        <v>171</v>
      </c>
      <c r="E177" s="101"/>
      <c r="F177" s="102"/>
      <c r="G177" s="65">
        <f>SUM(H177:S177)</f>
        <v>33674652148</v>
      </c>
      <c r="H177" s="20">
        <v>136877955</v>
      </c>
      <c r="I177" s="20">
        <v>4351473386</v>
      </c>
      <c r="J177" s="20">
        <v>4407720009</v>
      </c>
      <c r="K177" s="20">
        <v>1162130843</v>
      </c>
      <c r="L177" s="20">
        <v>2375829191</v>
      </c>
      <c r="M177" s="20">
        <v>5277330138</v>
      </c>
      <c r="N177" s="20">
        <v>164153600</v>
      </c>
      <c r="O177" s="20">
        <v>3857482830</v>
      </c>
      <c r="P177" s="20">
        <v>4316588037</v>
      </c>
      <c r="Q177" s="20">
        <v>3092665584</v>
      </c>
      <c r="R177" s="20">
        <v>2531469126</v>
      </c>
      <c r="S177" s="20">
        <v>2000931449</v>
      </c>
    </row>
    <row r="178" spans="1:19" ht="24.45" customHeight="1" x14ac:dyDescent="0.3">
      <c r="A178" s="33"/>
      <c r="B178" s="34"/>
      <c r="C178" s="34"/>
      <c r="D178" s="101" t="s">
        <v>172</v>
      </c>
      <c r="E178" s="101"/>
      <c r="F178" s="102"/>
      <c r="G178" s="65">
        <f>SUM(H178:S178)</f>
        <v>1606314207</v>
      </c>
      <c r="H178" s="20">
        <v>70012705</v>
      </c>
      <c r="I178" s="20">
        <v>153140482</v>
      </c>
      <c r="J178" s="20">
        <v>176991580</v>
      </c>
      <c r="K178" s="20">
        <v>108913985</v>
      </c>
      <c r="L178" s="20">
        <v>124780905</v>
      </c>
      <c r="M178" s="20">
        <v>121349711</v>
      </c>
      <c r="N178" s="20">
        <v>172079955</v>
      </c>
      <c r="O178" s="20">
        <v>116138769</v>
      </c>
      <c r="P178" s="20">
        <v>121721172</v>
      </c>
      <c r="Q178" s="20">
        <v>140638396</v>
      </c>
      <c r="R178" s="20">
        <v>163421736</v>
      </c>
      <c r="S178" s="20">
        <v>137124811</v>
      </c>
    </row>
    <row r="179" spans="1:19" ht="24.45" customHeight="1" x14ac:dyDescent="0.3">
      <c r="A179" s="33"/>
      <c r="B179" s="34"/>
      <c r="C179" s="34"/>
      <c r="D179" s="101" t="s">
        <v>173</v>
      </c>
      <c r="E179" s="101"/>
      <c r="F179" s="102"/>
      <c r="G179" s="72">
        <f t="shared" ref="G179:S179" si="55">G180+G181</f>
        <v>12465843828</v>
      </c>
      <c r="H179" s="72">
        <f t="shared" si="55"/>
        <v>1246584376</v>
      </c>
      <c r="I179" s="72">
        <f t="shared" si="55"/>
        <v>1107936359</v>
      </c>
      <c r="J179" s="72">
        <f t="shared" si="55"/>
        <v>1107936359</v>
      </c>
      <c r="K179" s="72">
        <f t="shared" si="55"/>
        <v>1107936359</v>
      </c>
      <c r="L179" s="72">
        <f t="shared" si="55"/>
        <v>1107936359</v>
      </c>
      <c r="M179" s="72">
        <f t="shared" si="55"/>
        <v>1107936359</v>
      </c>
      <c r="N179" s="72">
        <f t="shared" si="55"/>
        <v>1107936359</v>
      </c>
      <c r="O179" s="72">
        <f t="shared" si="55"/>
        <v>1107936359</v>
      </c>
      <c r="P179" s="72">
        <f t="shared" si="55"/>
        <v>1107936359</v>
      </c>
      <c r="Q179" s="72">
        <f t="shared" si="55"/>
        <v>2355768580</v>
      </c>
      <c r="R179" s="67">
        <f t="shared" si="55"/>
        <v>0</v>
      </c>
      <c r="S179" s="67">
        <f t="shared" si="55"/>
        <v>0</v>
      </c>
    </row>
    <row r="180" spans="1:19" ht="36" customHeight="1" x14ac:dyDescent="0.3">
      <c r="A180" s="33"/>
      <c r="B180" s="34"/>
      <c r="C180" s="34"/>
      <c r="D180" s="36"/>
      <c r="E180" s="42"/>
      <c r="F180" s="37" t="s">
        <v>174</v>
      </c>
      <c r="G180" s="65">
        <f>SUM(H180:S180)</f>
        <v>10954802586</v>
      </c>
      <c r="H180" s="20">
        <v>1095480255</v>
      </c>
      <c r="I180" s="20">
        <v>973638388</v>
      </c>
      <c r="J180" s="20">
        <v>973638388</v>
      </c>
      <c r="K180" s="20">
        <v>973638388</v>
      </c>
      <c r="L180" s="20">
        <v>973638388</v>
      </c>
      <c r="M180" s="20">
        <v>973638388</v>
      </c>
      <c r="N180" s="20">
        <v>973638388</v>
      </c>
      <c r="O180" s="20">
        <v>973638388</v>
      </c>
      <c r="P180" s="20">
        <v>973638388</v>
      </c>
      <c r="Q180" s="20">
        <v>2070215227</v>
      </c>
      <c r="R180" s="67">
        <v>0</v>
      </c>
      <c r="S180" s="67">
        <v>0</v>
      </c>
    </row>
    <row r="181" spans="1:19" ht="24" customHeight="1" x14ac:dyDescent="0.3">
      <c r="A181" s="33"/>
      <c r="B181" s="34"/>
      <c r="C181" s="34"/>
      <c r="D181" s="36"/>
      <c r="E181" s="42"/>
      <c r="F181" s="37" t="s">
        <v>175</v>
      </c>
      <c r="G181" s="65">
        <f>SUM(H181:S181)</f>
        <v>1511041242</v>
      </c>
      <c r="H181" s="20">
        <v>151104121</v>
      </c>
      <c r="I181" s="20">
        <v>134297971</v>
      </c>
      <c r="J181" s="20">
        <v>134297971</v>
      </c>
      <c r="K181" s="20">
        <v>134297971</v>
      </c>
      <c r="L181" s="20">
        <v>134297971</v>
      </c>
      <c r="M181" s="20">
        <v>134297971</v>
      </c>
      <c r="N181" s="20">
        <v>134297971</v>
      </c>
      <c r="O181" s="20">
        <v>134297971</v>
      </c>
      <c r="P181" s="20">
        <v>134297971</v>
      </c>
      <c r="Q181" s="20">
        <v>285553353</v>
      </c>
      <c r="R181" s="67">
        <v>0</v>
      </c>
      <c r="S181" s="67">
        <v>0</v>
      </c>
    </row>
    <row r="182" spans="1:19" ht="49.8" customHeight="1" x14ac:dyDescent="0.3">
      <c r="A182" s="33"/>
      <c r="B182" s="34"/>
      <c r="C182" s="34"/>
      <c r="D182" s="101" t="s">
        <v>176</v>
      </c>
      <c r="E182" s="101"/>
      <c r="F182" s="102"/>
      <c r="G182" s="65">
        <f>SUM(H182:S182)</f>
        <v>4386247169</v>
      </c>
      <c r="H182" s="20">
        <v>365520596</v>
      </c>
      <c r="I182" s="20">
        <v>365520597</v>
      </c>
      <c r="J182" s="20">
        <v>365520597</v>
      </c>
      <c r="K182" s="20">
        <v>365520597</v>
      </c>
      <c r="L182" s="20">
        <v>365520597</v>
      </c>
      <c r="M182" s="20">
        <v>365520597</v>
      </c>
      <c r="N182" s="20">
        <v>365520597</v>
      </c>
      <c r="O182" s="20">
        <v>365520597</v>
      </c>
      <c r="P182" s="20">
        <v>365520597</v>
      </c>
      <c r="Q182" s="20">
        <v>365520597</v>
      </c>
      <c r="R182" s="20">
        <v>365520597</v>
      </c>
      <c r="S182" s="20">
        <v>365520603</v>
      </c>
    </row>
    <row r="183" spans="1:19" ht="20.399999999999999" customHeight="1" x14ac:dyDescent="0.3">
      <c r="A183" s="33"/>
      <c r="B183" s="34"/>
      <c r="C183" s="34"/>
      <c r="D183" s="101" t="s">
        <v>177</v>
      </c>
      <c r="E183" s="101"/>
      <c r="F183" s="102"/>
      <c r="G183" s="72">
        <f t="shared" ref="G183:S183" si="56">G184+G185+G186+G187</f>
        <v>1889350102</v>
      </c>
      <c r="H183" s="72">
        <f t="shared" si="56"/>
        <v>157445838</v>
      </c>
      <c r="I183" s="72">
        <f t="shared" si="56"/>
        <v>157445843</v>
      </c>
      <c r="J183" s="72">
        <f t="shared" si="56"/>
        <v>157445843</v>
      </c>
      <c r="K183" s="72">
        <f t="shared" si="56"/>
        <v>157445843</v>
      </c>
      <c r="L183" s="72">
        <f t="shared" si="56"/>
        <v>157445843</v>
      </c>
      <c r="M183" s="72">
        <f t="shared" si="56"/>
        <v>157445843</v>
      </c>
      <c r="N183" s="72">
        <f t="shared" si="56"/>
        <v>157445843</v>
      </c>
      <c r="O183" s="72">
        <f t="shared" si="56"/>
        <v>157445843</v>
      </c>
      <c r="P183" s="72">
        <f t="shared" si="56"/>
        <v>157445841</v>
      </c>
      <c r="Q183" s="72">
        <f t="shared" si="56"/>
        <v>157445840</v>
      </c>
      <c r="R183" s="72">
        <f t="shared" si="56"/>
        <v>157445840</v>
      </c>
      <c r="S183" s="72">
        <f t="shared" si="56"/>
        <v>157445842</v>
      </c>
    </row>
    <row r="184" spans="1:19" ht="25.8" customHeight="1" x14ac:dyDescent="0.3">
      <c r="A184" s="33"/>
      <c r="B184" s="34"/>
      <c r="C184" s="34"/>
      <c r="D184" s="36"/>
      <c r="E184" s="42"/>
      <c r="F184" s="37" t="s">
        <v>178</v>
      </c>
      <c r="G184" s="65">
        <f t="shared" ref="G184:G190" si="57">SUM(H184:S184)</f>
        <v>1092506091</v>
      </c>
      <c r="H184" s="20">
        <v>91042176</v>
      </c>
      <c r="I184" s="20">
        <v>91042174</v>
      </c>
      <c r="J184" s="20">
        <v>91042174</v>
      </c>
      <c r="K184" s="20">
        <v>91042174</v>
      </c>
      <c r="L184" s="20">
        <v>91042174</v>
      </c>
      <c r="M184" s="20">
        <v>91042174</v>
      </c>
      <c r="N184" s="20">
        <v>91042174</v>
      </c>
      <c r="O184" s="20">
        <v>91042174</v>
      </c>
      <c r="P184" s="20">
        <v>91042174</v>
      </c>
      <c r="Q184" s="20">
        <v>91042174</v>
      </c>
      <c r="R184" s="20">
        <v>91042174</v>
      </c>
      <c r="S184" s="20">
        <v>91042175</v>
      </c>
    </row>
    <row r="185" spans="1:19" ht="25.8" customHeight="1" x14ac:dyDescent="0.3">
      <c r="A185" s="33"/>
      <c r="B185" s="34"/>
      <c r="C185" s="34"/>
      <c r="D185" s="36"/>
      <c r="E185" s="42"/>
      <c r="F185" s="37" t="s">
        <v>179</v>
      </c>
      <c r="G185" s="65">
        <f t="shared" si="57"/>
        <v>373356502</v>
      </c>
      <c r="H185" s="20">
        <v>31113040</v>
      </c>
      <c r="I185" s="20">
        <v>31113042</v>
      </c>
      <c r="J185" s="20">
        <v>31113042</v>
      </c>
      <c r="K185" s="20">
        <v>31113042</v>
      </c>
      <c r="L185" s="20">
        <v>31113042</v>
      </c>
      <c r="M185" s="20">
        <v>31113042</v>
      </c>
      <c r="N185" s="20">
        <v>31113042</v>
      </c>
      <c r="O185" s="20">
        <v>31113042</v>
      </c>
      <c r="P185" s="20">
        <v>31113042</v>
      </c>
      <c r="Q185" s="20">
        <v>31113042</v>
      </c>
      <c r="R185" s="20">
        <v>31113042</v>
      </c>
      <c r="S185" s="20">
        <v>31113042</v>
      </c>
    </row>
    <row r="186" spans="1:19" ht="24.6" customHeight="1" x14ac:dyDescent="0.3">
      <c r="A186" s="33"/>
      <c r="B186" s="34"/>
      <c r="C186" s="34"/>
      <c r="D186" s="36"/>
      <c r="E186" s="42"/>
      <c r="F186" s="37" t="s">
        <v>180</v>
      </c>
      <c r="G186" s="65">
        <f t="shared" si="57"/>
        <v>26236301</v>
      </c>
      <c r="H186" s="20">
        <v>2186354</v>
      </c>
      <c r="I186" s="20">
        <v>2186359</v>
      </c>
      <c r="J186" s="20">
        <v>2186359</v>
      </c>
      <c r="K186" s="20">
        <v>2186359</v>
      </c>
      <c r="L186" s="20">
        <v>2186359</v>
      </c>
      <c r="M186" s="20">
        <v>2186359</v>
      </c>
      <c r="N186" s="20">
        <v>2186359</v>
      </c>
      <c r="O186" s="20">
        <v>2186359</v>
      </c>
      <c r="P186" s="20">
        <v>2186359</v>
      </c>
      <c r="Q186" s="20">
        <v>2186358</v>
      </c>
      <c r="R186" s="20">
        <v>2186358</v>
      </c>
      <c r="S186" s="20">
        <v>2186359</v>
      </c>
    </row>
    <row r="187" spans="1:19" ht="25.8" customHeight="1" x14ac:dyDescent="0.3">
      <c r="A187" s="33"/>
      <c r="B187" s="34"/>
      <c r="C187" s="34"/>
      <c r="D187" s="36"/>
      <c r="E187" s="42"/>
      <c r="F187" s="37" t="s">
        <v>181</v>
      </c>
      <c r="G187" s="65">
        <f t="shared" si="57"/>
        <v>397251208</v>
      </c>
      <c r="H187" s="20">
        <v>33104268</v>
      </c>
      <c r="I187" s="20">
        <v>33104268</v>
      </c>
      <c r="J187" s="20">
        <v>33104268</v>
      </c>
      <c r="K187" s="20">
        <v>33104268</v>
      </c>
      <c r="L187" s="20">
        <v>33104268</v>
      </c>
      <c r="M187" s="20">
        <v>33104268</v>
      </c>
      <c r="N187" s="20">
        <v>33104268</v>
      </c>
      <c r="O187" s="20">
        <v>33104268</v>
      </c>
      <c r="P187" s="20">
        <v>33104266</v>
      </c>
      <c r="Q187" s="20">
        <v>33104266</v>
      </c>
      <c r="R187" s="20">
        <v>33104266</v>
      </c>
      <c r="S187" s="20">
        <v>33104266</v>
      </c>
    </row>
    <row r="188" spans="1:19" ht="39" customHeight="1" x14ac:dyDescent="0.3">
      <c r="A188" s="33"/>
      <c r="B188" s="34"/>
      <c r="C188" s="34"/>
      <c r="D188" s="101" t="s">
        <v>182</v>
      </c>
      <c r="E188" s="101"/>
      <c r="F188" s="102"/>
      <c r="G188" s="65">
        <f t="shared" si="57"/>
        <v>217442087</v>
      </c>
      <c r="H188" s="20">
        <v>27161185</v>
      </c>
      <c r="I188" s="20">
        <v>18326330</v>
      </c>
      <c r="J188" s="20">
        <v>16340929</v>
      </c>
      <c r="K188" s="20">
        <v>15143973</v>
      </c>
      <c r="L188" s="20">
        <v>17790798</v>
      </c>
      <c r="M188" s="20">
        <v>14984053</v>
      </c>
      <c r="N188" s="20">
        <v>18486860</v>
      </c>
      <c r="O188" s="20">
        <v>16511632</v>
      </c>
      <c r="P188" s="20">
        <v>17908588</v>
      </c>
      <c r="Q188" s="20">
        <v>16486621</v>
      </c>
      <c r="R188" s="20">
        <v>19403751</v>
      </c>
      <c r="S188" s="20">
        <v>18897367</v>
      </c>
    </row>
    <row r="189" spans="1:19" ht="38.4" customHeight="1" x14ac:dyDescent="0.3">
      <c r="A189" s="33"/>
      <c r="B189" s="34"/>
      <c r="C189" s="34"/>
      <c r="D189" s="101" t="s">
        <v>183</v>
      </c>
      <c r="E189" s="101"/>
      <c r="F189" s="102"/>
      <c r="G189" s="65">
        <f t="shared" si="57"/>
        <v>276099676</v>
      </c>
      <c r="H189" s="20">
        <v>27609965</v>
      </c>
      <c r="I189" s="20">
        <v>27609968</v>
      </c>
      <c r="J189" s="20">
        <v>27609968</v>
      </c>
      <c r="K189" s="20">
        <v>27609968</v>
      </c>
      <c r="L189" s="20">
        <v>27609968</v>
      </c>
      <c r="M189" s="20">
        <v>27609968</v>
      </c>
      <c r="N189" s="20">
        <v>27609968</v>
      </c>
      <c r="O189" s="20">
        <v>27609968</v>
      </c>
      <c r="P189" s="20">
        <v>27609968</v>
      </c>
      <c r="Q189" s="20">
        <v>27609967</v>
      </c>
      <c r="R189" s="67">
        <v>0</v>
      </c>
      <c r="S189" s="67">
        <v>0</v>
      </c>
    </row>
    <row r="190" spans="1:19" ht="37.200000000000003" customHeight="1" x14ac:dyDescent="0.3">
      <c r="A190" s="33"/>
      <c r="B190" s="34"/>
      <c r="C190" s="34"/>
      <c r="D190" s="101" t="s">
        <v>184</v>
      </c>
      <c r="E190" s="101"/>
      <c r="F190" s="102"/>
      <c r="G190" s="65">
        <f t="shared" si="57"/>
        <v>3148059841</v>
      </c>
      <c r="H190" s="20">
        <v>262338319</v>
      </c>
      <c r="I190" s="20">
        <v>262338320</v>
      </c>
      <c r="J190" s="20">
        <v>262338320</v>
      </c>
      <c r="K190" s="20">
        <v>262338320</v>
      </c>
      <c r="L190" s="20">
        <v>262338320</v>
      </c>
      <c r="M190" s="20">
        <v>262338320</v>
      </c>
      <c r="N190" s="20">
        <v>262338320</v>
      </c>
      <c r="O190" s="20">
        <v>262338320</v>
      </c>
      <c r="P190" s="20">
        <v>262338320</v>
      </c>
      <c r="Q190" s="20">
        <v>262338320</v>
      </c>
      <c r="R190" s="20">
        <v>262338320</v>
      </c>
      <c r="S190" s="20">
        <v>262338322</v>
      </c>
    </row>
    <row r="191" spans="1:19" ht="25.8" customHeight="1" x14ac:dyDescent="0.3">
      <c r="A191" s="27"/>
      <c r="B191" s="28"/>
      <c r="C191" s="106" t="s">
        <v>185</v>
      </c>
      <c r="D191" s="106"/>
      <c r="E191" s="106"/>
      <c r="F191" s="107"/>
      <c r="G191" s="71">
        <f t="shared" ref="G191:S191" si="58">G192</f>
        <v>3085989631</v>
      </c>
      <c r="H191" s="71">
        <f t="shared" si="58"/>
        <v>320969</v>
      </c>
      <c r="I191" s="71">
        <f t="shared" si="58"/>
        <v>50182</v>
      </c>
      <c r="J191" s="71">
        <f t="shared" si="58"/>
        <v>80249760</v>
      </c>
      <c r="K191" s="71">
        <f t="shared" si="58"/>
        <v>559919348</v>
      </c>
      <c r="L191" s="71">
        <f t="shared" si="58"/>
        <v>92527048</v>
      </c>
      <c r="M191" s="71">
        <f t="shared" si="58"/>
        <v>311855431</v>
      </c>
      <c r="N191" s="71">
        <f t="shared" si="58"/>
        <v>8741384</v>
      </c>
      <c r="O191" s="71">
        <f t="shared" si="58"/>
        <v>619211205</v>
      </c>
      <c r="P191" s="71">
        <f t="shared" si="58"/>
        <v>393299932</v>
      </c>
      <c r="Q191" s="71">
        <f t="shared" si="58"/>
        <v>353400197</v>
      </c>
      <c r="R191" s="71">
        <f t="shared" si="58"/>
        <v>311278714</v>
      </c>
      <c r="S191" s="71">
        <f t="shared" si="58"/>
        <v>355135461</v>
      </c>
    </row>
    <row r="192" spans="1:19" ht="25.8" customHeight="1" x14ac:dyDescent="0.3">
      <c r="A192" s="33"/>
      <c r="B192" s="34"/>
      <c r="C192" s="34"/>
      <c r="D192" s="101" t="s">
        <v>185</v>
      </c>
      <c r="E192" s="101"/>
      <c r="F192" s="102"/>
      <c r="G192" s="65">
        <f>SUM(H192:S192)</f>
        <v>3085989631</v>
      </c>
      <c r="H192" s="20">
        <v>320969</v>
      </c>
      <c r="I192" s="20">
        <v>50182</v>
      </c>
      <c r="J192" s="20">
        <v>80249760</v>
      </c>
      <c r="K192" s="20">
        <v>559919348</v>
      </c>
      <c r="L192" s="20">
        <v>92527048</v>
      </c>
      <c r="M192" s="20">
        <v>311855431</v>
      </c>
      <c r="N192" s="20">
        <v>8741384</v>
      </c>
      <c r="O192" s="20">
        <v>619211205</v>
      </c>
      <c r="P192" s="20">
        <v>393299932</v>
      </c>
      <c r="Q192" s="20">
        <v>353400197</v>
      </c>
      <c r="R192" s="20">
        <v>311278714</v>
      </c>
      <c r="S192" s="20">
        <v>355135461</v>
      </c>
    </row>
    <row r="193" spans="1:19" ht="31.2" customHeight="1" x14ac:dyDescent="0.3">
      <c r="A193" s="27"/>
      <c r="B193" s="28"/>
      <c r="C193" s="106" t="s">
        <v>186</v>
      </c>
      <c r="D193" s="106"/>
      <c r="E193" s="106"/>
      <c r="F193" s="107"/>
      <c r="G193" s="71">
        <f t="shared" ref="G193:S193" si="59">SUM(G194:G205)</f>
        <v>3054239984</v>
      </c>
      <c r="H193" s="71">
        <f t="shared" si="59"/>
        <v>86084386</v>
      </c>
      <c r="I193" s="71">
        <f t="shared" si="59"/>
        <v>338722917</v>
      </c>
      <c r="J193" s="71">
        <f t="shared" si="59"/>
        <v>326252035</v>
      </c>
      <c r="K193" s="71">
        <f t="shared" si="59"/>
        <v>322667779</v>
      </c>
      <c r="L193" s="71">
        <f t="shared" si="59"/>
        <v>190492290</v>
      </c>
      <c r="M193" s="71">
        <f t="shared" si="59"/>
        <v>257403945</v>
      </c>
      <c r="N193" s="71">
        <f t="shared" si="59"/>
        <v>560208215</v>
      </c>
      <c r="O193" s="71">
        <f t="shared" si="59"/>
        <v>400124720</v>
      </c>
      <c r="P193" s="71">
        <f t="shared" si="59"/>
        <v>210441840</v>
      </c>
      <c r="Q193" s="71">
        <f t="shared" si="59"/>
        <v>127198372</v>
      </c>
      <c r="R193" s="71">
        <f t="shared" si="59"/>
        <v>118695119</v>
      </c>
      <c r="S193" s="71">
        <f t="shared" si="59"/>
        <v>115948366</v>
      </c>
    </row>
    <row r="194" spans="1:19" ht="27" customHeight="1" x14ac:dyDescent="0.3">
      <c r="A194" s="33"/>
      <c r="B194" s="34"/>
      <c r="C194" s="35"/>
      <c r="D194" s="101" t="s">
        <v>187</v>
      </c>
      <c r="E194" s="101"/>
      <c r="F194" s="102"/>
      <c r="G194" s="65">
        <f t="shared" ref="G194:G205" si="60">SUM(H194:S194)</f>
        <v>217650624</v>
      </c>
      <c r="H194" s="20">
        <v>18159537</v>
      </c>
      <c r="I194" s="20">
        <v>20085854</v>
      </c>
      <c r="J194" s="20">
        <v>16202426</v>
      </c>
      <c r="K194" s="20">
        <v>14285457</v>
      </c>
      <c r="L194" s="20">
        <v>23599713</v>
      </c>
      <c r="M194" s="20">
        <v>14674611</v>
      </c>
      <c r="N194" s="20">
        <v>17385098</v>
      </c>
      <c r="O194" s="20">
        <v>19858798</v>
      </c>
      <c r="P194" s="20">
        <v>18032737</v>
      </c>
      <c r="Q194" s="20">
        <v>16344552</v>
      </c>
      <c r="R194" s="20">
        <v>16978331</v>
      </c>
      <c r="S194" s="20">
        <v>22043510</v>
      </c>
    </row>
    <row r="195" spans="1:19" ht="27" customHeight="1" x14ac:dyDescent="0.3">
      <c r="A195" s="33"/>
      <c r="B195" s="34"/>
      <c r="C195" s="35"/>
      <c r="D195" s="101" t="s">
        <v>188</v>
      </c>
      <c r="E195" s="101"/>
      <c r="F195" s="102"/>
      <c r="G195" s="65">
        <f t="shared" si="60"/>
        <v>2003383310</v>
      </c>
      <c r="H195" s="20">
        <v>1972612</v>
      </c>
      <c r="I195" s="20">
        <v>247719777</v>
      </c>
      <c r="J195" s="20">
        <v>234367683</v>
      </c>
      <c r="K195" s="20">
        <v>244051428</v>
      </c>
      <c r="L195" s="20">
        <v>93297710</v>
      </c>
      <c r="M195" s="20">
        <v>165329831</v>
      </c>
      <c r="N195" s="20">
        <v>470948883</v>
      </c>
      <c r="O195" s="20">
        <v>307745229</v>
      </c>
      <c r="P195" s="20">
        <v>116113819</v>
      </c>
      <c r="Q195" s="20">
        <v>45158746</v>
      </c>
      <c r="R195" s="20">
        <v>42822416</v>
      </c>
      <c r="S195" s="20">
        <v>33855176</v>
      </c>
    </row>
    <row r="196" spans="1:19" ht="27" customHeight="1" x14ac:dyDescent="0.3">
      <c r="A196" s="27"/>
      <c r="B196" s="28"/>
      <c r="C196" s="29"/>
      <c r="D196" s="103" t="s">
        <v>189</v>
      </c>
      <c r="E196" s="103"/>
      <c r="F196" s="104"/>
      <c r="G196" s="65">
        <f t="shared" si="60"/>
        <v>14159429</v>
      </c>
      <c r="H196" s="20">
        <v>1035519</v>
      </c>
      <c r="I196" s="20">
        <v>1080213</v>
      </c>
      <c r="J196" s="20">
        <v>3471877</v>
      </c>
      <c r="K196" s="20">
        <v>2248248</v>
      </c>
      <c r="L196" s="20">
        <v>755886</v>
      </c>
      <c r="M196" s="20">
        <v>353902</v>
      </c>
      <c r="N196" s="20">
        <v>454913</v>
      </c>
      <c r="O196" s="20">
        <v>377210</v>
      </c>
      <c r="P196" s="20">
        <v>275004</v>
      </c>
      <c r="Q196" s="20">
        <v>1901991</v>
      </c>
      <c r="R196" s="20">
        <v>1646492</v>
      </c>
      <c r="S196" s="20">
        <v>558174</v>
      </c>
    </row>
    <row r="197" spans="1:19" ht="46.2" customHeight="1" x14ac:dyDescent="0.3">
      <c r="A197" s="33"/>
      <c r="B197" s="34"/>
      <c r="C197" s="35"/>
      <c r="D197" s="101" t="s">
        <v>190</v>
      </c>
      <c r="E197" s="101"/>
      <c r="F197" s="102"/>
      <c r="G197" s="65">
        <f t="shared" si="60"/>
        <v>56941001</v>
      </c>
      <c r="H197" s="20">
        <v>5544591</v>
      </c>
      <c r="I197" s="20">
        <v>5203600</v>
      </c>
      <c r="J197" s="20">
        <v>4909851</v>
      </c>
      <c r="K197" s="20">
        <v>4061392</v>
      </c>
      <c r="L197" s="20">
        <v>5429058</v>
      </c>
      <c r="M197" s="20">
        <v>5599589</v>
      </c>
      <c r="N197" s="20">
        <v>5769085</v>
      </c>
      <c r="O197" s="20">
        <v>7181189</v>
      </c>
      <c r="P197" s="20">
        <v>6443792</v>
      </c>
      <c r="Q197" s="20">
        <v>1914592</v>
      </c>
      <c r="R197" s="20">
        <v>2350304</v>
      </c>
      <c r="S197" s="20">
        <v>2533958</v>
      </c>
    </row>
    <row r="198" spans="1:19" ht="38.549999999999997" customHeight="1" x14ac:dyDescent="0.3">
      <c r="A198" s="33"/>
      <c r="B198" s="34"/>
      <c r="C198" s="35"/>
      <c r="D198" s="101" t="s">
        <v>191</v>
      </c>
      <c r="E198" s="101"/>
      <c r="F198" s="102"/>
      <c r="G198" s="65">
        <f t="shared" si="60"/>
        <v>61609497</v>
      </c>
      <c r="H198" s="20">
        <v>5914504</v>
      </c>
      <c r="I198" s="20">
        <v>4559090</v>
      </c>
      <c r="J198" s="20">
        <v>4630666</v>
      </c>
      <c r="K198" s="20">
        <v>2790126</v>
      </c>
      <c r="L198" s="20">
        <v>7997636</v>
      </c>
      <c r="M198" s="20">
        <v>6315250</v>
      </c>
      <c r="N198" s="20">
        <v>4978999</v>
      </c>
      <c r="O198" s="20">
        <v>6116424</v>
      </c>
      <c r="P198" s="20">
        <v>8983592</v>
      </c>
      <c r="Q198" s="20">
        <v>2431531</v>
      </c>
      <c r="R198" s="20">
        <v>3234008</v>
      </c>
      <c r="S198" s="20">
        <v>3657671</v>
      </c>
    </row>
    <row r="199" spans="1:19" ht="26.55" customHeight="1" x14ac:dyDescent="0.3">
      <c r="A199" s="33"/>
      <c r="B199" s="34"/>
      <c r="C199" s="35"/>
      <c r="D199" s="101" t="s">
        <v>192</v>
      </c>
      <c r="E199" s="101"/>
      <c r="F199" s="102"/>
      <c r="G199" s="73">
        <f t="shared" si="60"/>
        <v>648629154</v>
      </c>
      <c r="H199" s="20">
        <v>49108141</v>
      </c>
      <c r="I199" s="20">
        <v>55641355</v>
      </c>
      <c r="J199" s="20">
        <v>58288307</v>
      </c>
      <c r="K199" s="20">
        <v>50751248</v>
      </c>
      <c r="L199" s="20">
        <v>55059108</v>
      </c>
      <c r="M199" s="20">
        <v>60552579</v>
      </c>
      <c r="N199" s="20">
        <v>56166332</v>
      </c>
      <c r="O199" s="20">
        <v>54451350</v>
      </c>
      <c r="P199" s="20">
        <v>56202375</v>
      </c>
      <c r="Q199" s="20">
        <v>55486390</v>
      </c>
      <c r="R199" s="20">
        <v>47606077</v>
      </c>
      <c r="S199" s="20">
        <v>49315892</v>
      </c>
    </row>
    <row r="200" spans="1:19" ht="26.55" customHeight="1" x14ac:dyDescent="0.3">
      <c r="A200" s="33"/>
      <c r="B200" s="34"/>
      <c r="C200" s="35"/>
      <c r="D200" s="101" t="s">
        <v>193</v>
      </c>
      <c r="E200" s="101"/>
      <c r="F200" s="102"/>
      <c r="G200" s="73">
        <f t="shared" si="60"/>
        <v>0</v>
      </c>
      <c r="H200" s="73">
        <v>0</v>
      </c>
      <c r="I200" s="73">
        <v>0</v>
      </c>
      <c r="J200" s="73">
        <v>0</v>
      </c>
      <c r="K200" s="73">
        <v>0</v>
      </c>
      <c r="L200" s="73">
        <v>0</v>
      </c>
      <c r="M200" s="73">
        <v>0</v>
      </c>
      <c r="N200" s="73">
        <v>0</v>
      </c>
      <c r="O200" s="73">
        <v>0</v>
      </c>
      <c r="P200" s="73">
        <v>0</v>
      </c>
      <c r="Q200" s="73">
        <v>0</v>
      </c>
      <c r="R200" s="73">
        <v>0</v>
      </c>
      <c r="S200" s="73">
        <v>0</v>
      </c>
    </row>
    <row r="201" spans="1:19" ht="38.549999999999997" customHeight="1" x14ac:dyDescent="0.3">
      <c r="A201" s="33"/>
      <c r="B201" s="34"/>
      <c r="C201" s="35"/>
      <c r="D201" s="101" t="s">
        <v>194</v>
      </c>
      <c r="E201" s="101"/>
      <c r="F201" s="102"/>
      <c r="G201" s="65">
        <f t="shared" si="60"/>
        <v>45864007</v>
      </c>
      <c r="H201" s="20">
        <v>3822000</v>
      </c>
      <c r="I201" s="20">
        <v>3822000</v>
      </c>
      <c r="J201" s="20">
        <v>3822000</v>
      </c>
      <c r="K201" s="20">
        <v>3822000</v>
      </c>
      <c r="L201" s="20">
        <v>3822000</v>
      </c>
      <c r="M201" s="20">
        <v>3822000</v>
      </c>
      <c r="N201" s="20">
        <v>3822000</v>
      </c>
      <c r="O201" s="20">
        <v>3822000</v>
      </c>
      <c r="P201" s="20">
        <v>3822000</v>
      </c>
      <c r="Q201" s="20">
        <v>3822000</v>
      </c>
      <c r="R201" s="20">
        <v>3822000</v>
      </c>
      <c r="S201" s="20">
        <v>3822007</v>
      </c>
    </row>
    <row r="202" spans="1:19" ht="34.799999999999997" customHeight="1" x14ac:dyDescent="0.3">
      <c r="A202" s="33"/>
      <c r="B202" s="34"/>
      <c r="C202" s="35"/>
      <c r="D202" s="101" t="s">
        <v>195</v>
      </c>
      <c r="E202" s="101"/>
      <c r="F202" s="102"/>
      <c r="G202" s="65">
        <f t="shared" si="60"/>
        <v>6002962</v>
      </c>
      <c r="H202" s="73">
        <v>527482</v>
      </c>
      <c r="I202" s="73">
        <v>611028</v>
      </c>
      <c r="J202" s="73">
        <v>559225</v>
      </c>
      <c r="K202" s="73">
        <v>657880</v>
      </c>
      <c r="L202" s="73">
        <v>531179</v>
      </c>
      <c r="M202" s="73">
        <v>756183</v>
      </c>
      <c r="N202" s="73">
        <v>682905</v>
      </c>
      <c r="O202" s="73">
        <v>572520</v>
      </c>
      <c r="P202" s="73">
        <v>568521</v>
      </c>
      <c r="Q202" s="73">
        <v>138570</v>
      </c>
      <c r="R202" s="73">
        <v>235491</v>
      </c>
      <c r="S202" s="73">
        <v>161978</v>
      </c>
    </row>
    <row r="203" spans="1:19" ht="26.55" customHeight="1" x14ac:dyDescent="0.3">
      <c r="A203" s="27"/>
      <c r="B203" s="28"/>
      <c r="C203" s="29"/>
      <c r="D203" s="103" t="s">
        <v>196</v>
      </c>
      <c r="E203" s="103"/>
      <c r="F203" s="104"/>
      <c r="G203" s="73">
        <f t="shared" si="60"/>
        <v>0</v>
      </c>
      <c r="H203" s="73">
        <v>0</v>
      </c>
      <c r="I203" s="73">
        <v>0</v>
      </c>
      <c r="J203" s="73">
        <v>0</v>
      </c>
      <c r="K203" s="73">
        <v>0</v>
      </c>
      <c r="L203" s="73">
        <v>0</v>
      </c>
      <c r="M203" s="73">
        <v>0</v>
      </c>
      <c r="N203" s="73">
        <v>0</v>
      </c>
      <c r="O203" s="73">
        <v>0</v>
      </c>
      <c r="P203" s="73">
        <v>0</v>
      </c>
      <c r="Q203" s="73">
        <v>0</v>
      </c>
      <c r="R203" s="73">
        <v>0</v>
      </c>
      <c r="S203" s="73">
        <v>0</v>
      </c>
    </row>
    <row r="204" spans="1:19" ht="26.55" customHeight="1" x14ac:dyDescent="0.3">
      <c r="A204" s="33"/>
      <c r="B204" s="34"/>
      <c r="C204" s="35"/>
      <c r="D204" s="101" t="s">
        <v>197</v>
      </c>
      <c r="E204" s="101"/>
      <c r="F204" s="102"/>
      <c r="G204" s="73">
        <f t="shared" si="60"/>
        <v>0</v>
      </c>
      <c r="H204" s="73">
        <v>0</v>
      </c>
      <c r="I204" s="73">
        <v>0</v>
      </c>
      <c r="J204" s="73">
        <v>0</v>
      </c>
      <c r="K204" s="73">
        <v>0</v>
      </c>
      <c r="L204" s="73">
        <v>0</v>
      </c>
      <c r="M204" s="73">
        <v>0</v>
      </c>
      <c r="N204" s="73">
        <v>0</v>
      </c>
      <c r="O204" s="73">
        <v>0</v>
      </c>
      <c r="P204" s="73">
        <v>0</v>
      </c>
      <c r="Q204" s="73">
        <v>0</v>
      </c>
      <c r="R204" s="73">
        <v>0</v>
      </c>
      <c r="S204" s="73">
        <v>0</v>
      </c>
    </row>
    <row r="205" spans="1:19" ht="39" customHeight="1" x14ac:dyDescent="0.3">
      <c r="A205" s="33"/>
      <c r="B205" s="34"/>
      <c r="C205" s="35"/>
      <c r="D205" s="101" t="s">
        <v>198</v>
      </c>
      <c r="E205" s="101"/>
      <c r="F205" s="102"/>
      <c r="G205" s="73">
        <f t="shared" si="60"/>
        <v>0</v>
      </c>
      <c r="H205" s="73">
        <v>0</v>
      </c>
      <c r="I205" s="73">
        <v>0</v>
      </c>
      <c r="J205" s="73">
        <v>0</v>
      </c>
      <c r="K205" s="73">
        <v>0</v>
      </c>
      <c r="L205" s="73">
        <v>0</v>
      </c>
      <c r="M205" s="73">
        <v>0</v>
      </c>
      <c r="N205" s="73">
        <v>0</v>
      </c>
      <c r="O205" s="73">
        <v>0</v>
      </c>
      <c r="P205" s="73">
        <v>0</v>
      </c>
      <c r="Q205" s="73">
        <v>0</v>
      </c>
      <c r="R205" s="73">
        <v>0</v>
      </c>
      <c r="S205" s="73">
        <v>0</v>
      </c>
    </row>
    <row r="206" spans="1:19" ht="29.55" customHeight="1" x14ac:dyDescent="0.3">
      <c r="A206" s="74"/>
      <c r="B206" s="75"/>
      <c r="C206" s="106" t="s">
        <v>199</v>
      </c>
      <c r="D206" s="106"/>
      <c r="E206" s="106"/>
      <c r="F206" s="107"/>
      <c r="G206" s="76">
        <f t="shared" ref="G206:S206" si="61">G207+G208</f>
        <v>38054125</v>
      </c>
      <c r="H206" s="76">
        <f t="shared" si="61"/>
        <v>3075599</v>
      </c>
      <c r="I206" s="76">
        <f t="shared" si="61"/>
        <v>3112014</v>
      </c>
      <c r="J206" s="76">
        <f t="shared" si="61"/>
        <v>3217217</v>
      </c>
      <c r="K206" s="76">
        <f t="shared" si="61"/>
        <v>3221355</v>
      </c>
      <c r="L206" s="76">
        <f t="shared" si="61"/>
        <v>3234807</v>
      </c>
      <c r="M206" s="76">
        <f t="shared" si="61"/>
        <v>3267203</v>
      </c>
      <c r="N206" s="76">
        <f t="shared" si="61"/>
        <v>3259453</v>
      </c>
      <c r="O206" s="76">
        <f t="shared" si="61"/>
        <v>3258774</v>
      </c>
      <c r="P206" s="76">
        <f t="shared" si="61"/>
        <v>3224716</v>
      </c>
      <c r="Q206" s="76">
        <f t="shared" si="61"/>
        <v>3100256</v>
      </c>
      <c r="R206" s="76">
        <f t="shared" si="61"/>
        <v>3039994</v>
      </c>
      <c r="S206" s="76">
        <f t="shared" si="61"/>
        <v>3042737</v>
      </c>
    </row>
    <row r="207" spans="1:19" ht="36" customHeight="1" x14ac:dyDescent="0.3">
      <c r="A207" s="77"/>
      <c r="B207" s="49"/>
      <c r="C207" s="35"/>
      <c r="D207" s="101" t="s">
        <v>200</v>
      </c>
      <c r="E207" s="101"/>
      <c r="F207" s="102"/>
      <c r="G207" s="65">
        <f>SUM(H207:S207)</f>
        <v>38054125</v>
      </c>
      <c r="H207" s="20">
        <v>3075599</v>
      </c>
      <c r="I207" s="20">
        <v>3112014</v>
      </c>
      <c r="J207" s="20">
        <v>3217217</v>
      </c>
      <c r="K207" s="20">
        <v>3221355</v>
      </c>
      <c r="L207" s="20">
        <v>3234807</v>
      </c>
      <c r="M207" s="20">
        <v>3267203</v>
      </c>
      <c r="N207" s="20">
        <v>3259453</v>
      </c>
      <c r="O207" s="20">
        <v>3258774</v>
      </c>
      <c r="P207" s="20">
        <v>3224716</v>
      </c>
      <c r="Q207" s="20">
        <v>3100256</v>
      </c>
      <c r="R207" s="20">
        <v>3039994</v>
      </c>
      <c r="S207" s="20">
        <v>3042737</v>
      </c>
    </row>
    <row r="208" spans="1:19" ht="37.799999999999997" customHeight="1" x14ac:dyDescent="0.3">
      <c r="A208" s="74"/>
      <c r="B208" s="75"/>
      <c r="C208" s="29"/>
      <c r="D208" s="103" t="s">
        <v>201</v>
      </c>
      <c r="E208" s="103"/>
      <c r="F208" s="104"/>
      <c r="G208" s="23">
        <f>SUM(H208:S208)</f>
        <v>0</v>
      </c>
      <c r="H208" s="73">
        <v>0</v>
      </c>
      <c r="I208" s="73">
        <v>0</v>
      </c>
      <c r="J208" s="73">
        <v>0</v>
      </c>
      <c r="K208" s="73">
        <v>0</v>
      </c>
      <c r="L208" s="73">
        <v>0</v>
      </c>
      <c r="M208" s="73">
        <v>0</v>
      </c>
      <c r="N208" s="73">
        <v>0</v>
      </c>
      <c r="O208" s="73">
        <v>0</v>
      </c>
      <c r="P208" s="73">
        <v>0</v>
      </c>
      <c r="Q208" s="73">
        <v>0</v>
      </c>
      <c r="R208" s="73">
        <v>0</v>
      </c>
      <c r="S208" s="73">
        <v>0</v>
      </c>
    </row>
    <row r="209" spans="1:19" ht="14.4" customHeight="1" x14ac:dyDescent="0.3">
      <c r="D209" s="4"/>
      <c r="E209" s="4"/>
      <c r="F209" s="4"/>
      <c r="G209" s="78"/>
    </row>
    <row r="210" spans="1:19" ht="39" customHeight="1" x14ac:dyDescent="0.3">
      <c r="A210" s="105" t="s">
        <v>202</v>
      </c>
      <c r="B210" s="96"/>
      <c r="C210" s="96"/>
      <c r="D210" s="96"/>
      <c r="E210" s="96"/>
      <c r="F210" s="97"/>
      <c r="G210" s="79">
        <f t="shared" ref="G210:S210" si="62">SUM(G211:G213)</f>
        <v>3352680476</v>
      </c>
      <c r="H210" s="79">
        <f t="shared" si="62"/>
        <v>23147138</v>
      </c>
      <c r="I210" s="79">
        <f t="shared" si="62"/>
        <v>235547807</v>
      </c>
      <c r="J210" s="79">
        <f t="shared" si="62"/>
        <v>232261106</v>
      </c>
      <c r="K210" s="79">
        <f t="shared" si="62"/>
        <v>310210447</v>
      </c>
      <c r="L210" s="79">
        <f t="shared" si="62"/>
        <v>375898621</v>
      </c>
      <c r="M210" s="79">
        <f t="shared" si="62"/>
        <v>275087658</v>
      </c>
      <c r="N210" s="79">
        <f t="shared" si="62"/>
        <v>373429044</v>
      </c>
      <c r="O210" s="79">
        <f t="shared" si="62"/>
        <v>250076397</v>
      </c>
      <c r="P210" s="79">
        <f t="shared" si="62"/>
        <v>396040398</v>
      </c>
      <c r="Q210" s="79">
        <f t="shared" si="62"/>
        <v>276967310</v>
      </c>
      <c r="R210" s="79">
        <f t="shared" si="62"/>
        <v>321774666</v>
      </c>
      <c r="S210" s="79">
        <f t="shared" si="62"/>
        <v>282239884</v>
      </c>
    </row>
    <row r="211" spans="1:19" ht="23.55" customHeight="1" x14ac:dyDescent="0.3">
      <c r="A211" s="77"/>
      <c r="B211" s="49"/>
      <c r="C211" s="49"/>
      <c r="D211" s="101" t="s">
        <v>203</v>
      </c>
      <c r="E211" s="101"/>
      <c r="F211" s="102"/>
      <c r="G211" s="23">
        <f>SUM(H211:S211)</f>
        <v>0</v>
      </c>
      <c r="H211" s="23">
        <v>0</v>
      </c>
      <c r="I211" s="23">
        <v>0</v>
      </c>
      <c r="J211" s="23">
        <v>0</v>
      </c>
      <c r="K211" s="23">
        <v>0</v>
      </c>
      <c r="L211" s="23">
        <v>0</v>
      </c>
      <c r="M211" s="23">
        <v>0</v>
      </c>
      <c r="N211" s="23">
        <v>0</v>
      </c>
      <c r="O211" s="23">
        <v>0</v>
      </c>
      <c r="P211" s="23">
        <v>0</v>
      </c>
      <c r="Q211" s="23">
        <v>0</v>
      </c>
      <c r="R211" s="23">
        <v>0</v>
      </c>
      <c r="S211" s="23">
        <v>0</v>
      </c>
    </row>
    <row r="212" spans="1:19" ht="23.55" customHeight="1" x14ac:dyDescent="0.3">
      <c r="A212" s="33"/>
      <c r="B212" s="34"/>
      <c r="C212" s="34"/>
      <c r="D212" s="101" t="s">
        <v>204</v>
      </c>
      <c r="E212" s="101"/>
      <c r="F212" s="102"/>
      <c r="G212" s="65">
        <f>SUM(H212:S212)</f>
        <v>3352680476</v>
      </c>
      <c r="H212" s="20">
        <v>23147138</v>
      </c>
      <c r="I212" s="20">
        <v>235547807</v>
      </c>
      <c r="J212" s="20">
        <v>232261106</v>
      </c>
      <c r="K212" s="20">
        <v>310210447</v>
      </c>
      <c r="L212" s="20">
        <v>375898621</v>
      </c>
      <c r="M212" s="20">
        <v>275087658</v>
      </c>
      <c r="N212" s="20">
        <v>373429044</v>
      </c>
      <c r="O212" s="20">
        <v>250076397</v>
      </c>
      <c r="P212" s="20">
        <v>396040398</v>
      </c>
      <c r="Q212" s="20">
        <v>276967310</v>
      </c>
      <c r="R212" s="20">
        <v>321774666</v>
      </c>
      <c r="S212" s="20">
        <v>282239884</v>
      </c>
    </row>
    <row r="213" spans="1:19" ht="23.55" customHeight="1" x14ac:dyDescent="0.3">
      <c r="A213" s="33"/>
      <c r="B213" s="34"/>
      <c r="C213" s="34"/>
      <c r="D213" s="101" t="s">
        <v>205</v>
      </c>
      <c r="E213" s="101"/>
      <c r="F213" s="102"/>
      <c r="G213" s="23">
        <f>SUM(H213:S213)</f>
        <v>0</v>
      </c>
      <c r="H213" s="23">
        <v>0</v>
      </c>
      <c r="I213" s="73">
        <v>0</v>
      </c>
      <c r="J213" s="73">
        <v>0</v>
      </c>
      <c r="K213" s="73">
        <v>0</v>
      </c>
      <c r="L213" s="73">
        <v>0</v>
      </c>
      <c r="M213" s="73">
        <v>0</v>
      </c>
      <c r="N213" s="73">
        <v>0</v>
      </c>
      <c r="O213" s="73">
        <v>0</v>
      </c>
      <c r="P213" s="73">
        <v>0</v>
      </c>
      <c r="Q213" s="73">
        <v>0</v>
      </c>
      <c r="R213" s="73">
        <v>0</v>
      </c>
      <c r="S213" s="73">
        <v>0</v>
      </c>
    </row>
    <row r="214" spans="1:19" ht="16.8" customHeight="1" x14ac:dyDescent="0.3">
      <c r="D214" s="4"/>
      <c r="E214" s="4"/>
      <c r="F214" s="4"/>
    </row>
    <row r="215" spans="1:19" ht="29.4" customHeight="1" x14ac:dyDescent="0.3">
      <c r="A215" s="91" t="s">
        <v>206</v>
      </c>
      <c r="B215" s="92"/>
      <c r="C215" s="92"/>
      <c r="D215" s="92"/>
      <c r="E215" s="92"/>
      <c r="F215" s="93"/>
      <c r="G215" s="80">
        <f t="shared" ref="G215:S215" si="63">G216+G218</f>
        <v>1</v>
      </c>
      <c r="H215" s="81">
        <f t="shared" si="63"/>
        <v>0</v>
      </c>
      <c r="I215" s="81">
        <f t="shared" si="63"/>
        <v>0</v>
      </c>
      <c r="J215" s="81">
        <f t="shared" si="63"/>
        <v>0</v>
      </c>
      <c r="K215" s="81">
        <f t="shared" si="63"/>
        <v>0</v>
      </c>
      <c r="L215" s="81">
        <f t="shared" si="63"/>
        <v>0</v>
      </c>
      <c r="M215" s="81">
        <f t="shared" si="63"/>
        <v>0</v>
      </c>
      <c r="N215" s="81">
        <f t="shared" si="63"/>
        <v>0</v>
      </c>
      <c r="O215" s="81">
        <f t="shared" si="63"/>
        <v>0</v>
      </c>
      <c r="P215" s="81">
        <f t="shared" si="63"/>
        <v>0</v>
      </c>
      <c r="Q215" s="81">
        <f t="shared" si="63"/>
        <v>0</v>
      </c>
      <c r="R215" s="81">
        <f t="shared" si="63"/>
        <v>0</v>
      </c>
      <c r="S215" s="80">
        <f t="shared" si="63"/>
        <v>1</v>
      </c>
    </row>
    <row r="216" spans="1:19" ht="31.8" customHeight="1" x14ac:dyDescent="0.3">
      <c r="A216" s="82"/>
      <c r="B216" s="83" t="s">
        <v>207</v>
      </c>
      <c r="C216" s="83"/>
      <c r="D216" s="83"/>
      <c r="E216" s="84"/>
      <c r="F216" s="85"/>
      <c r="G216" s="86">
        <f t="shared" ref="G216:S216" si="64">G217</f>
        <v>1</v>
      </c>
      <c r="H216" s="23">
        <f t="shared" si="64"/>
        <v>0</v>
      </c>
      <c r="I216" s="23">
        <f t="shared" si="64"/>
        <v>0</v>
      </c>
      <c r="J216" s="23">
        <f t="shared" si="64"/>
        <v>0</v>
      </c>
      <c r="K216" s="23">
        <f t="shared" si="64"/>
        <v>0</v>
      </c>
      <c r="L216" s="23">
        <f t="shared" si="64"/>
        <v>0</v>
      </c>
      <c r="M216" s="23">
        <f t="shared" si="64"/>
        <v>0</v>
      </c>
      <c r="N216" s="23">
        <f t="shared" si="64"/>
        <v>0</v>
      </c>
      <c r="O216" s="23">
        <f t="shared" si="64"/>
        <v>0</v>
      </c>
      <c r="P216" s="23">
        <f t="shared" si="64"/>
        <v>0</v>
      </c>
      <c r="Q216" s="23">
        <f t="shared" si="64"/>
        <v>0</v>
      </c>
      <c r="R216" s="23">
        <f t="shared" si="64"/>
        <v>0</v>
      </c>
      <c r="S216" s="86">
        <f t="shared" si="64"/>
        <v>1</v>
      </c>
    </row>
    <row r="217" spans="1:19" ht="38.549999999999997" customHeight="1" x14ac:dyDescent="0.3">
      <c r="A217" s="82"/>
      <c r="B217" s="83"/>
      <c r="C217" s="83"/>
      <c r="D217" s="94" t="s">
        <v>208</v>
      </c>
      <c r="E217" s="94"/>
      <c r="F217" s="95"/>
      <c r="G217" s="23">
        <f>SUM(H217:S217)</f>
        <v>1</v>
      </c>
      <c r="H217" s="23">
        <v>0</v>
      </c>
      <c r="I217" s="23">
        <v>0</v>
      </c>
      <c r="J217" s="23">
        <v>0</v>
      </c>
      <c r="K217" s="23">
        <v>0</v>
      </c>
      <c r="L217" s="23">
        <v>0</v>
      </c>
      <c r="M217" s="23">
        <v>0</v>
      </c>
      <c r="N217" s="23">
        <v>0</v>
      </c>
      <c r="O217" s="23">
        <v>0</v>
      </c>
      <c r="P217" s="23">
        <v>0</v>
      </c>
      <c r="Q217" s="23">
        <v>0</v>
      </c>
      <c r="R217" s="23">
        <v>0</v>
      </c>
      <c r="S217" s="21">
        <v>1</v>
      </c>
    </row>
    <row r="218" spans="1:19" ht="29.55" customHeight="1" x14ac:dyDescent="0.3">
      <c r="A218" s="82"/>
      <c r="B218" s="96" t="s">
        <v>209</v>
      </c>
      <c r="C218" s="96"/>
      <c r="D218" s="96"/>
      <c r="E218" s="96"/>
      <c r="F218" s="97"/>
      <c r="G218" s="23">
        <f>SUM(H218:S218)</f>
        <v>0</v>
      </c>
      <c r="H218" s="23">
        <v>0</v>
      </c>
      <c r="I218" s="23">
        <v>0</v>
      </c>
      <c r="J218" s="23">
        <v>0</v>
      </c>
      <c r="K218" s="23">
        <v>0</v>
      </c>
      <c r="L218" s="23">
        <v>0</v>
      </c>
      <c r="M218" s="23">
        <v>0</v>
      </c>
      <c r="N218" s="23">
        <v>0</v>
      </c>
      <c r="O218" s="23">
        <v>0</v>
      </c>
      <c r="P218" s="23">
        <v>0</v>
      </c>
      <c r="Q218" s="23">
        <v>0</v>
      </c>
      <c r="R218" s="23">
        <v>0</v>
      </c>
      <c r="S218" s="23">
        <v>0</v>
      </c>
    </row>
    <row r="219" spans="1:19" ht="15" customHeight="1" x14ac:dyDescent="0.3">
      <c r="D219" s="4"/>
      <c r="E219" s="4"/>
      <c r="F219" s="4"/>
    </row>
    <row r="220" spans="1:19" ht="24" customHeight="1" x14ac:dyDescent="0.3">
      <c r="A220" s="98" t="s">
        <v>210</v>
      </c>
      <c r="B220" s="99"/>
      <c r="C220" s="99"/>
      <c r="D220" s="99"/>
      <c r="E220" s="99"/>
      <c r="F220" s="100"/>
      <c r="G220" s="81">
        <f t="shared" ref="G220:S220" si="65">SUM(G221:G221)</f>
        <v>0</v>
      </c>
      <c r="H220" s="81">
        <f t="shared" si="65"/>
        <v>0</v>
      </c>
      <c r="I220" s="81">
        <f t="shared" si="65"/>
        <v>0</v>
      </c>
      <c r="J220" s="81">
        <f t="shared" si="65"/>
        <v>0</v>
      </c>
      <c r="K220" s="81">
        <f t="shared" si="65"/>
        <v>0</v>
      </c>
      <c r="L220" s="81">
        <f t="shared" si="65"/>
        <v>0</v>
      </c>
      <c r="M220" s="81">
        <f t="shared" si="65"/>
        <v>0</v>
      </c>
      <c r="N220" s="81">
        <f t="shared" si="65"/>
        <v>0</v>
      </c>
      <c r="O220" s="81">
        <f t="shared" si="65"/>
        <v>0</v>
      </c>
      <c r="P220" s="81">
        <f t="shared" si="65"/>
        <v>0</v>
      </c>
      <c r="Q220" s="81">
        <f t="shared" si="65"/>
        <v>0</v>
      </c>
      <c r="R220" s="81">
        <f t="shared" si="65"/>
        <v>0</v>
      </c>
      <c r="S220" s="81">
        <f t="shared" si="65"/>
        <v>0</v>
      </c>
    </row>
    <row r="221" spans="1:19" ht="25.8" customHeight="1" x14ac:dyDescent="0.3">
      <c r="A221" s="87"/>
      <c r="B221" s="88" t="s">
        <v>211</v>
      </c>
      <c r="C221" s="88"/>
      <c r="D221" s="88"/>
      <c r="E221" s="89"/>
      <c r="F221" s="90"/>
      <c r="G221" s="23">
        <f>SUM(H221:S221)</f>
        <v>0</v>
      </c>
      <c r="H221" s="23">
        <v>0</v>
      </c>
      <c r="I221" s="23">
        <v>0</v>
      </c>
      <c r="J221" s="23">
        <v>0</v>
      </c>
      <c r="K221" s="23">
        <v>0</v>
      </c>
      <c r="L221" s="23">
        <v>0</v>
      </c>
      <c r="M221" s="23">
        <v>0</v>
      </c>
      <c r="N221" s="23">
        <v>0</v>
      </c>
      <c r="O221" s="23">
        <v>0</v>
      </c>
      <c r="P221" s="23">
        <v>0</v>
      </c>
      <c r="Q221" s="23">
        <v>0</v>
      </c>
      <c r="R221" s="23">
        <v>0</v>
      </c>
      <c r="S221" s="23">
        <v>0</v>
      </c>
    </row>
    <row r="222" spans="1:19" ht="11.25" customHeight="1" x14ac:dyDescent="0.25"/>
  </sheetData>
  <mergeCells count="178">
    <mergeCell ref="D17:F17"/>
    <mergeCell ref="D18:F18"/>
    <mergeCell ref="D19:F19"/>
    <mergeCell ref="D20:F20"/>
    <mergeCell ref="C21:F21"/>
    <mergeCell ref="D22:F22"/>
    <mergeCell ref="B7:F7"/>
    <mergeCell ref="A9:F9"/>
    <mergeCell ref="A11:F11"/>
    <mergeCell ref="A13:F13"/>
    <mergeCell ref="B15:F15"/>
    <mergeCell ref="C16:F16"/>
    <mergeCell ref="C29:F29"/>
    <mergeCell ref="D30:F30"/>
    <mergeCell ref="C31:F31"/>
    <mergeCell ref="C32:F32"/>
    <mergeCell ref="D33:F33"/>
    <mergeCell ref="C34:F34"/>
    <mergeCell ref="C23:F23"/>
    <mergeCell ref="D24:F24"/>
    <mergeCell ref="D25:F25"/>
    <mergeCell ref="D26:F26"/>
    <mergeCell ref="C27:F27"/>
    <mergeCell ref="D28:F28"/>
    <mergeCell ref="D44:F44"/>
    <mergeCell ref="E45:F45"/>
    <mergeCell ref="E46:F46"/>
    <mergeCell ref="E47:F47"/>
    <mergeCell ref="E48:F48"/>
    <mergeCell ref="D49:F49"/>
    <mergeCell ref="B36:F36"/>
    <mergeCell ref="D37:F37"/>
    <mergeCell ref="B39:F39"/>
    <mergeCell ref="D40:F40"/>
    <mergeCell ref="B42:F42"/>
    <mergeCell ref="C43:F43"/>
    <mergeCell ref="E56:F56"/>
    <mergeCell ref="E57:F57"/>
    <mergeCell ref="C58:F58"/>
    <mergeCell ref="D59:F59"/>
    <mergeCell ref="E60:F60"/>
    <mergeCell ref="D62:F62"/>
    <mergeCell ref="E50:F50"/>
    <mergeCell ref="E51:F51"/>
    <mergeCell ref="E52:F52"/>
    <mergeCell ref="E53:F53"/>
    <mergeCell ref="E54:F54"/>
    <mergeCell ref="E55:F55"/>
    <mergeCell ref="D69:F69"/>
    <mergeCell ref="E70:F70"/>
    <mergeCell ref="E71:F71"/>
    <mergeCell ref="D72:F72"/>
    <mergeCell ref="E73:F73"/>
    <mergeCell ref="E74:F74"/>
    <mergeCell ref="E63:F63"/>
    <mergeCell ref="E64:F64"/>
    <mergeCell ref="D65:F65"/>
    <mergeCell ref="E66:F66"/>
    <mergeCell ref="E67:F67"/>
    <mergeCell ref="E68:F68"/>
    <mergeCell ref="E83:F83"/>
    <mergeCell ref="E84:F84"/>
    <mergeCell ref="E85:F85"/>
    <mergeCell ref="E86:F86"/>
    <mergeCell ref="D87:F87"/>
    <mergeCell ref="E88:F88"/>
    <mergeCell ref="E75:F75"/>
    <mergeCell ref="E76:F76"/>
    <mergeCell ref="D79:F79"/>
    <mergeCell ref="E80:F80"/>
    <mergeCell ref="E81:F81"/>
    <mergeCell ref="D82:F82"/>
    <mergeCell ref="E95:F95"/>
    <mergeCell ref="E96:F96"/>
    <mergeCell ref="D97:F97"/>
    <mergeCell ref="E98:F98"/>
    <mergeCell ref="E99:F99"/>
    <mergeCell ref="E100:F100"/>
    <mergeCell ref="D89:F89"/>
    <mergeCell ref="E90:F90"/>
    <mergeCell ref="D91:F91"/>
    <mergeCell ref="E92:F92"/>
    <mergeCell ref="E93:F93"/>
    <mergeCell ref="D94:F94"/>
    <mergeCell ref="E107:F107"/>
    <mergeCell ref="D108:F108"/>
    <mergeCell ref="E109:F109"/>
    <mergeCell ref="E110:F110"/>
    <mergeCell ref="E111:F111"/>
    <mergeCell ref="E112:F112"/>
    <mergeCell ref="D101:F101"/>
    <mergeCell ref="E102:F102"/>
    <mergeCell ref="E103:F103"/>
    <mergeCell ref="D104:F104"/>
    <mergeCell ref="E105:F105"/>
    <mergeCell ref="D106:F106"/>
    <mergeCell ref="C129:F129"/>
    <mergeCell ref="D130:F130"/>
    <mergeCell ref="E131:F131"/>
    <mergeCell ref="D132:F132"/>
    <mergeCell ref="E133:F133"/>
    <mergeCell ref="E134:F134"/>
    <mergeCell ref="E113:F113"/>
    <mergeCell ref="E114:F114"/>
    <mergeCell ref="D115:F115"/>
    <mergeCell ref="E116:F116"/>
    <mergeCell ref="D127:F127"/>
    <mergeCell ref="E128:F128"/>
    <mergeCell ref="E141:F141"/>
    <mergeCell ref="C142:F142"/>
    <mergeCell ref="C143:F143"/>
    <mergeCell ref="C144:F144"/>
    <mergeCell ref="B146:F146"/>
    <mergeCell ref="C147:F147"/>
    <mergeCell ref="E135:F135"/>
    <mergeCell ref="D136:F136"/>
    <mergeCell ref="E137:F137"/>
    <mergeCell ref="E138:F138"/>
    <mergeCell ref="E139:F139"/>
    <mergeCell ref="E140:F140"/>
    <mergeCell ref="D155:F155"/>
    <mergeCell ref="D156:F156"/>
    <mergeCell ref="D157:F157"/>
    <mergeCell ref="C158:F158"/>
    <mergeCell ref="C159:F159"/>
    <mergeCell ref="C160:F160"/>
    <mergeCell ref="D148:F148"/>
    <mergeCell ref="D149:F149"/>
    <mergeCell ref="C150:F150"/>
    <mergeCell ref="B152:F152"/>
    <mergeCell ref="C153:F153"/>
    <mergeCell ref="D154:F154"/>
    <mergeCell ref="D171:F171"/>
    <mergeCell ref="D172:F172"/>
    <mergeCell ref="D173:F173"/>
    <mergeCell ref="D174:F174"/>
    <mergeCell ref="D175:F175"/>
    <mergeCell ref="C176:F176"/>
    <mergeCell ref="B162:F162"/>
    <mergeCell ref="C163:F163"/>
    <mergeCell ref="A165:F165"/>
    <mergeCell ref="A167:F167"/>
    <mergeCell ref="C169:F169"/>
    <mergeCell ref="D170:F170"/>
    <mergeCell ref="D189:F189"/>
    <mergeCell ref="D190:F190"/>
    <mergeCell ref="C191:F191"/>
    <mergeCell ref="D192:F192"/>
    <mergeCell ref="C193:F193"/>
    <mergeCell ref="D194:F194"/>
    <mergeCell ref="D177:F177"/>
    <mergeCell ref="D178:F178"/>
    <mergeCell ref="D179:F179"/>
    <mergeCell ref="D182:F182"/>
    <mergeCell ref="D183:F183"/>
    <mergeCell ref="D188:F188"/>
    <mergeCell ref="D201:F201"/>
    <mergeCell ref="D202:F202"/>
    <mergeCell ref="D203:F203"/>
    <mergeCell ref="D204:F204"/>
    <mergeCell ref="D205:F205"/>
    <mergeCell ref="C206:F206"/>
    <mergeCell ref="D195:F195"/>
    <mergeCell ref="D196:F196"/>
    <mergeCell ref="D197:F197"/>
    <mergeCell ref="D198:F198"/>
    <mergeCell ref="D199:F199"/>
    <mergeCell ref="D200:F200"/>
    <mergeCell ref="A215:F215"/>
    <mergeCell ref="D217:F217"/>
    <mergeCell ref="B218:F218"/>
    <mergeCell ref="A220:F220"/>
    <mergeCell ref="D207:F207"/>
    <mergeCell ref="D208:F208"/>
    <mergeCell ref="A210:F210"/>
    <mergeCell ref="D211:F211"/>
    <mergeCell ref="D212:F212"/>
    <mergeCell ref="D213:F213"/>
  </mergeCells>
  <printOptions horizontalCentered="1"/>
  <pageMargins left="0.31496062992125984" right="0" top="0.74803149606299213" bottom="0.39370078740157483" header="0.31496062992125984" footer="0.31496062992125984"/>
  <pageSetup paperSize="5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4- Calendario</vt:lpstr>
      <vt:lpstr>'Anexo 4- Calendario'!Títulos_a_imprimir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CoordTecIng01</dc:creator>
  <cp:lastModifiedBy>admin</cp:lastModifiedBy>
  <cp:lastPrinted>2026-03-09T04:41:39Z</cp:lastPrinted>
  <dcterms:created xsi:type="dcterms:W3CDTF">2026-03-05T16:46:30Z</dcterms:created>
  <dcterms:modified xsi:type="dcterms:W3CDTF">2026-03-09T04:41:41Z</dcterms:modified>
</cp:coreProperties>
</file>